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lasc\Documents\Cañada\Guided Pathways\Budget\"/>
    </mc:Choice>
  </mc:AlternateContent>
  <bookViews>
    <workbookView xWindow="0" yWindow="0" windowWidth="28800" windowHeight="11870" activeTab="2"/>
  </bookViews>
  <sheets>
    <sheet name="Allowable Expenditures" sheetId="6" r:id="rId1"/>
    <sheet name="Workload Calculations " sheetId="1" r:id="rId2"/>
    <sheet name="Benefits Calculator" sheetId="2" r:id="rId3"/>
    <sheet name="Budget Year One Academic Pathwa" sheetId="3" r:id="rId4"/>
    <sheet name="Budget Year One Student Voices" sheetId="4" r:id="rId5"/>
    <sheet name="Budget Year One BPA" sheetId="5" r:id="rId6"/>
  </sheets>
  <calcPr calcId="162913"/>
</workbook>
</file>

<file path=xl/calcChain.xml><?xml version="1.0" encoding="utf-8"?>
<calcChain xmlns="http://schemas.openxmlformats.org/spreadsheetml/2006/main">
  <c r="M39" i="2" l="1"/>
  <c r="M38" i="2"/>
  <c r="M37" i="2"/>
  <c r="M36" i="2"/>
  <c r="E39" i="2"/>
  <c r="E38" i="2"/>
  <c r="E37" i="2"/>
  <c r="E36" i="2"/>
  <c r="M15" i="2"/>
  <c r="M14" i="2"/>
  <c r="M13" i="2"/>
  <c r="E13" i="2"/>
  <c r="M12" i="2"/>
  <c r="E12" i="2"/>
  <c r="M11" i="2"/>
  <c r="E11" i="2"/>
  <c r="M10" i="2"/>
  <c r="E10" i="2"/>
  <c r="M9" i="2"/>
  <c r="E9" i="2"/>
  <c r="E14" i="5"/>
  <c r="E13" i="5"/>
  <c r="E11" i="5"/>
  <c r="E7" i="5"/>
  <c r="E8" i="5" s="1"/>
  <c r="E16" i="5" s="1"/>
  <c r="E5" i="5"/>
  <c r="E17" i="4"/>
  <c r="E16" i="4"/>
  <c r="E15" i="4"/>
  <c r="E14" i="4"/>
  <c r="E13" i="4"/>
  <c r="E12" i="4"/>
  <c r="E11" i="4"/>
  <c r="E10" i="4"/>
  <c r="E18" i="4" s="1"/>
  <c r="E5" i="4"/>
  <c r="D6" i="4" s="1"/>
  <c r="E6" i="4" s="1"/>
  <c r="E7" i="4" s="1"/>
  <c r="E20" i="4" s="1"/>
  <c r="E12" i="3"/>
  <c r="E10" i="3"/>
  <c r="E9" i="3"/>
  <c r="E13" i="3" s="1"/>
  <c r="E6" i="3"/>
  <c r="E7" i="3" s="1"/>
  <c r="E5" i="3"/>
  <c r="E4" i="3"/>
  <c r="E8" i="3" s="1"/>
  <c r="D14" i="1"/>
  <c r="M40" i="2" l="1"/>
  <c r="M31" i="2" s="1"/>
  <c r="E17" i="2"/>
  <c r="E4" i="2" s="1"/>
  <c r="E40" i="2"/>
  <c r="E31" i="2" s="1"/>
  <c r="M18" i="2"/>
  <c r="M4" i="2" s="1"/>
  <c r="E14" i="3"/>
  <c r="E15" i="3" s="1"/>
</calcChain>
</file>

<file path=xl/comments1.xml><?xml version="1.0" encoding="utf-8"?>
<comments xmlns="http://schemas.openxmlformats.org/spreadsheetml/2006/main">
  <authors>
    <author/>
  </authors>
  <commentList>
    <comment ref="D14" authorId="0" shapeId="0">
      <text>
        <r>
          <rPr>
            <sz val="11"/>
            <color rgb="FF000000"/>
            <rFont val="Calibri"/>
            <family val="2"/>
          </rPr>
          <t xml:space="preserve">
Disability=$.17 per $100 of compensation
Life=$.190 per $1,000 of compensation
EAP = $2.25 per month/ $27 annual</t>
        </r>
      </text>
    </comment>
    <comment ref="L15" authorId="0" shapeId="0">
      <text>
        <r>
          <rPr>
            <sz val="11"/>
            <color rgb="FF000000"/>
            <rFont val="Calibri"/>
            <family val="2"/>
          </rPr>
          <t xml:space="preserve">
Disability=$.17 per $100 of compensation
Life=$.190 per $1,000 of compensation
EAP = $2.25 per month/$27 annual</t>
        </r>
      </text>
    </comment>
  </commentList>
</comments>
</file>

<file path=xl/sharedStrings.xml><?xml version="1.0" encoding="utf-8"?>
<sst xmlns="http://schemas.openxmlformats.org/spreadsheetml/2006/main" count="170" uniqueCount="82">
  <si>
    <t xml:space="preserve">18-19 Academic Pathways </t>
  </si>
  <si>
    <t>Calculation of Reassigned/Release/Overload</t>
  </si>
  <si>
    <t>If you are budgeting for Reassigned/Release/Overload for Faculty or Staff, please use the calculations below:</t>
  </si>
  <si>
    <t>.067 FTE or 1 unit = 2.5 hours/week</t>
  </si>
  <si>
    <t>Year One</t>
  </si>
  <si>
    <t>.134 FTE or 2 units = 5 hours/week</t>
  </si>
  <si>
    <t>.2 FTE or 3 units = 7.5 hours/week</t>
  </si>
  <si>
    <t>Non-Instructional Hours per Week =</t>
  </si>
  <si>
    <t>Multiplied by x</t>
  </si>
  <si>
    <t xml:space="preserve">Non-Instructional/OL Hourly rate = </t>
  </si>
  <si>
    <t xml:space="preserve"> </t>
  </si>
  <si>
    <t>Area</t>
  </si>
  <si>
    <t>Activity</t>
  </si>
  <si>
    <t>Amount</t>
  </si>
  <si>
    <t>Total</t>
  </si>
  <si>
    <t xml:space="preserve"># of Weeks (18 = 1 semester) </t>
  </si>
  <si>
    <t>Counselor Release (.2)</t>
  </si>
  <si>
    <t xml:space="preserve">Total workload budget/person = </t>
  </si>
  <si>
    <t>Faculty Release (.2)</t>
  </si>
  <si>
    <t>Benefits</t>
  </si>
  <si>
    <t>Subtotal</t>
  </si>
  <si>
    <t xml:space="preserve">*If unsure about hourly rate, use $60 as approximate </t>
  </si>
  <si>
    <t>*To calculate benefits, use the benefits calculator on next tab</t>
  </si>
  <si>
    <t>Travel</t>
  </si>
  <si>
    <t>Food</t>
  </si>
  <si>
    <t>Inquiry Meetings (part-time support)</t>
  </si>
  <si>
    <t>Guest Speakers</t>
  </si>
  <si>
    <t>Indirect (@4%)</t>
  </si>
  <si>
    <t>18-19 Student Voices</t>
  </si>
  <si>
    <t>Person/Item</t>
  </si>
  <si>
    <t xml:space="preserve">Benefits (faculty release and additional) </t>
  </si>
  <si>
    <t>Video Equip</t>
  </si>
  <si>
    <t>TV's</t>
  </si>
  <si>
    <t>Food (8 FG, 5 Advisory, 7 sub-com meetings)</t>
  </si>
  <si>
    <t xml:space="preserve">Incentive for FGs- $15 gift card </t>
  </si>
  <si>
    <t>Compensation for Advisory at hourly student rate $13.50</t>
  </si>
  <si>
    <t xml:space="preserve">IEPI training </t>
  </si>
  <si>
    <t xml:space="preserve">Office Supplies </t>
  </si>
  <si>
    <t>18-19 Business Processes Analysis (BPA)</t>
  </si>
  <si>
    <t>Increase Director to Higher Level</t>
  </si>
  <si>
    <t>Backfill Asst. Directo</t>
  </si>
  <si>
    <t>Contract Support (Inside Track)</t>
  </si>
  <si>
    <t>IEPI Traning</t>
  </si>
  <si>
    <t>(Input Number)</t>
  </si>
  <si>
    <t>(Calculation will only work if all three numbers are inputted above)</t>
  </si>
  <si>
    <t>18-19 Estimated Employer Expense Benefits Rates</t>
  </si>
  <si>
    <t>Full-Time Academic Employee</t>
  </si>
  <si>
    <t>Amount to Post</t>
  </si>
  <si>
    <t>Full-Time Classified Employee</t>
  </si>
  <si>
    <t>Salary (fill in):</t>
  </si>
  <si>
    <t>Statutory Rates</t>
  </si>
  <si>
    <t>Obj Code</t>
  </si>
  <si>
    <t>Benefit</t>
  </si>
  <si>
    <t>Rate</t>
  </si>
  <si>
    <t>STRS</t>
  </si>
  <si>
    <t>PERS</t>
  </si>
  <si>
    <t>Medicare</t>
  </si>
  <si>
    <t>FICA</t>
  </si>
  <si>
    <t>Unemployment</t>
  </si>
  <si>
    <t>Worker's Comp</t>
  </si>
  <si>
    <t>OPEB</t>
  </si>
  <si>
    <t>Life/Disab. Ins./EAP</t>
  </si>
  <si>
    <t>see note</t>
  </si>
  <si>
    <r>
      <t xml:space="preserve">Medical </t>
    </r>
    <r>
      <rPr>
        <sz val="8"/>
        <color rgb="FF000000"/>
        <rFont val="Calibri"/>
        <family val="2"/>
      </rPr>
      <t>(see below)</t>
    </r>
  </si>
  <si>
    <t>fill in:</t>
  </si>
  <si>
    <r>
      <t>Dental</t>
    </r>
    <r>
      <rPr>
        <sz val="8"/>
        <color rgb="FF000000"/>
        <rFont val="Calibri"/>
        <family val="2"/>
      </rPr>
      <t xml:space="preserve"> (see below)</t>
    </r>
  </si>
  <si>
    <r>
      <t>Medical</t>
    </r>
    <r>
      <rPr>
        <sz val="8"/>
        <color rgb="FF000000"/>
        <rFont val="Calibri"/>
        <family val="2"/>
      </rPr>
      <t xml:space="preserve"> (see below)</t>
    </r>
  </si>
  <si>
    <t>Total Benefits:</t>
  </si>
  <si>
    <r>
      <t xml:space="preserve">Dental </t>
    </r>
    <r>
      <rPr>
        <sz val="8"/>
        <color rgb="FF000000"/>
        <rFont val="Calibri"/>
        <family val="2"/>
      </rPr>
      <t>(see below)</t>
    </r>
  </si>
  <si>
    <t>Employee</t>
  </si>
  <si>
    <t>Emp. + 1</t>
  </si>
  <si>
    <t>Empl. + Fmly</t>
  </si>
  <si>
    <t>3411/3421</t>
  </si>
  <si>
    <t>3412/3422</t>
  </si>
  <si>
    <t>Dental</t>
  </si>
  <si>
    <t>Subtotal:</t>
  </si>
  <si>
    <t>Full-Time Academic Extra Service</t>
  </si>
  <si>
    <t>Over-Time Classified Employee</t>
  </si>
  <si>
    <t>Health benefits -for CSEA</t>
  </si>
  <si>
    <t>Health benefits - for AFT</t>
  </si>
  <si>
    <t>HMO</t>
  </si>
  <si>
    <t>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</si>
</sst>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3" formatCode="_(* #,##0.00_);_(* \(#,##0.00\);_(* &quot;-&quot;??_);_(@_)"/>
    <numFmt numFmtId="164" formatCode="&quot;$&quot;#,##0.00"/>
    <numFmt numFmtId="165" formatCode="0.000%"/>
    <numFmt numFmtId="166" formatCode="&quot;$&quot;#,##0"/>
  </numFmts>
  <fonts count="20" x14ac:knownFonts="1">
    <font>
      <sz val="11"/>
      <color rgb="FF000000"/>
      <name val="Calibri"/>
    </font>
    <font>
      <b/>
      <sz val="14"/>
      <name val="Malgun Gothic"/>
      <family val="2"/>
    </font>
    <font>
      <b/>
      <sz val="11"/>
      <name val="Malgun Gothic"/>
      <family val="2"/>
    </font>
    <font>
      <sz val="11"/>
      <color rgb="FF000000"/>
      <name val="Malgun Gothic"/>
      <family val="2"/>
    </font>
    <font>
      <b/>
      <u/>
      <sz val="11"/>
      <name val="Malgun Gothic"/>
      <family val="2"/>
    </font>
    <font>
      <b/>
      <sz val="11"/>
      <color rgb="FF000000"/>
      <name val="Malgun Gothic"/>
      <family val="2"/>
    </font>
    <font>
      <sz val="11"/>
      <name val="Malgun Gothic"/>
      <family val="2"/>
    </font>
    <font>
      <b/>
      <sz val="14"/>
      <color rgb="FF000000"/>
      <name val="Malgun Gothic"/>
      <family val="2"/>
    </font>
    <font>
      <b/>
      <sz val="20"/>
      <color rgb="FF000000"/>
      <name val="Calibri"/>
      <family val="2"/>
    </font>
    <font>
      <b/>
      <sz val="14"/>
      <color rgb="FF000000"/>
      <name val="Calibri"/>
      <family val="2"/>
    </font>
    <font>
      <sz val="16"/>
      <color rgb="FF000000"/>
      <name val="Calibri"/>
      <family val="2"/>
    </font>
    <font>
      <b/>
      <sz val="11"/>
      <color rgb="FF000000"/>
      <name val="Calibri"/>
      <family val="2"/>
    </font>
    <font>
      <i/>
      <sz val="9"/>
      <color rgb="FF000000"/>
      <name val="Calibri"/>
      <family val="2"/>
    </font>
    <font>
      <b/>
      <u/>
      <sz val="11"/>
      <color rgb="FF000000"/>
      <name val="Calibri"/>
      <family val="2"/>
    </font>
    <font>
      <sz val="8"/>
      <color rgb="FF000000"/>
      <name val="Calibri"/>
      <family val="2"/>
    </font>
    <font>
      <i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rgb="FFEFEFEF"/>
      </patternFill>
    </fill>
    <fill>
      <patternFill patternType="solid">
        <fgColor theme="4" tint="0.39997558519241921"/>
        <bgColor rgb="FFEFEFEF"/>
      </patternFill>
    </fill>
    <fill>
      <patternFill patternType="solid">
        <fgColor theme="9" tint="0.39997558519241921"/>
        <bgColor rgb="FFEFEFE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CCC0D9"/>
        <bgColor rgb="FFCCC0D9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0" fillId="0" borderId="2" xfId="0" applyFont="1" applyBorder="1"/>
    <xf numFmtId="0" fontId="3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2" borderId="0" xfId="0" applyFont="1" applyFill="1" applyAlignment="1"/>
    <xf numFmtId="0" fontId="2" fillId="2" borderId="0" xfId="0" applyFont="1" applyFill="1"/>
    <xf numFmtId="0" fontId="2" fillId="0" borderId="1" xfId="0" applyFont="1" applyBorder="1" applyAlignment="1"/>
    <xf numFmtId="0" fontId="4" fillId="0" borderId="1" xfId="0" applyFont="1" applyBorder="1"/>
    <xf numFmtId="0" fontId="5" fillId="2" borderId="3" xfId="0" applyFont="1" applyFill="1" applyBorder="1" applyAlignment="1"/>
    <xf numFmtId="0" fontId="5" fillId="2" borderId="5" xfId="0" applyFont="1" applyFill="1" applyBorder="1"/>
    <xf numFmtId="0" fontId="2" fillId="0" borderId="0" xfId="0" applyFont="1" applyFill="1"/>
    <xf numFmtId="0" fontId="3" fillId="0" borderId="0" xfId="0" applyFont="1" applyFill="1" applyAlignment="1"/>
    <xf numFmtId="0" fontId="1" fillId="3" borderId="0" xfId="0" applyFont="1" applyFill="1" applyAlignment="1"/>
    <xf numFmtId="0" fontId="2" fillId="3" borderId="0" xfId="0" applyFont="1" applyFill="1"/>
    <xf numFmtId="0" fontId="2" fillId="4" borderId="0" xfId="0" applyFont="1" applyFill="1"/>
    <xf numFmtId="0" fontId="2" fillId="0" borderId="6" xfId="0" applyFont="1" applyBorder="1" applyAlignment="1"/>
    <xf numFmtId="0" fontId="5" fillId="2" borderId="7" xfId="0" applyFont="1" applyFill="1" applyBorder="1"/>
    <xf numFmtId="0" fontId="6" fillId="0" borderId="0" xfId="0" applyFont="1"/>
    <xf numFmtId="0" fontId="3" fillId="0" borderId="2" xfId="0" applyFont="1" applyBorder="1"/>
    <xf numFmtId="0" fontId="6" fillId="0" borderId="4" xfId="0" applyFont="1" applyBorder="1"/>
    <xf numFmtId="1" fontId="3" fillId="0" borderId="2" xfId="0" applyNumberFormat="1" applyFont="1" applyBorder="1"/>
    <xf numFmtId="0" fontId="3" fillId="0" borderId="3" xfId="0" applyFont="1" applyBorder="1" applyAlignment="1">
      <alignment horizontal="right"/>
    </xf>
    <xf numFmtId="1" fontId="3" fillId="0" borderId="0" xfId="0" applyNumberFormat="1" applyFont="1"/>
    <xf numFmtId="6" fontId="3" fillId="0" borderId="0" xfId="0" applyNumberFormat="1" applyFont="1"/>
    <xf numFmtId="0" fontId="5" fillId="0" borderId="0" xfId="0" applyFont="1"/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1" fillId="6" borderId="0" xfId="0" applyFont="1" applyFill="1" applyAlignment="1"/>
    <xf numFmtId="0" fontId="1" fillId="6" borderId="0" xfId="0" applyFont="1" applyFill="1"/>
    <xf numFmtId="6" fontId="7" fillId="6" borderId="0" xfId="0" applyNumberFormat="1" applyFont="1" applyFill="1"/>
    <xf numFmtId="0" fontId="1" fillId="7" borderId="1" xfId="0" applyFont="1" applyFill="1" applyBorder="1" applyAlignment="1"/>
    <xf numFmtId="0" fontId="3" fillId="0" borderId="8" xfId="0" applyFont="1" applyBorder="1"/>
    <xf numFmtId="0" fontId="6" fillId="7" borderId="9" xfId="0" applyFont="1" applyFill="1" applyBorder="1" applyAlignment="1"/>
    <xf numFmtId="6" fontId="6" fillId="7" borderId="10" xfId="0" applyNumberFormat="1" applyFont="1" applyFill="1" applyBorder="1" applyAlignment="1"/>
    <xf numFmtId="0" fontId="6" fillId="7" borderId="10" xfId="0" applyFont="1" applyFill="1" applyBorder="1" applyAlignment="1"/>
    <xf numFmtId="0" fontId="6" fillId="7" borderId="11" xfId="0" applyFont="1" applyFill="1" applyBorder="1" applyAlignment="1"/>
    <xf numFmtId="0" fontId="1" fillId="5" borderId="16" xfId="0" applyFont="1" applyFill="1" applyBorder="1" applyAlignment="1"/>
    <xf numFmtId="0" fontId="1" fillId="5" borderId="17" xfId="0" applyFont="1" applyFill="1" applyBorder="1"/>
    <xf numFmtId="6" fontId="7" fillId="5" borderId="17" xfId="0" applyNumberFormat="1" applyFont="1" applyFill="1" applyBorder="1"/>
    <xf numFmtId="0" fontId="1" fillId="5" borderId="18" xfId="0" applyFont="1" applyFill="1" applyBorder="1"/>
    <xf numFmtId="1" fontId="3" fillId="0" borderId="8" xfId="0" applyNumberFormat="1" applyFont="1" applyBorder="1"/>
    <xf numFmtId="0" fontId="3" fillId="0" borderId="6" xfId="0" applyFont="1" applyBorder="1"/>
    <xf numFmtId="0" fontId="3" fillId="0" borderId="6" xfId="0" applyFont="1" applyBorder="1" applyAlignment="1"/>
    <xf numFmtId="0" fontId="5" fillId="8" borderId="3" xfId="0" applyFont="1" applyFill="1" applyBorder="1"/>
    <xf numFmtId="0" fontId="5" fillId="8" borderId="12" xfId="0" applyFont="1" applyFill="1" applyBorder="1" applyAlignment="1">
      <alignment horizontal="center"/>
    </xf>
    <xf numFmtId="0" fontId="2" fillId="8" borderId="13" xfId="0" applyFont="1" applyFill="1" applyBorder="1"/>
    <xf numFmtId="9" fontId="5" fillId="8" borderId="14" xfId="0" applyNumberFormat="1" applyFont="1" applyFill="1" applyBorder="1"/>
    <xf numFmtId="0" fontId="5" fillId="8" borderId="15" xfId="0" applyFont="1" applyFill="1" applyBorder="1" applyAlignment="1"/>
    <xf numFmtId="0" fontId="5" fillId="8" borderId="2" xfId="0" applyFont="1" applyFill="1" applyBorder="1"/>
    <xf numFmtId="0" fontId="5" fillId="8" borderId="8" xfId="0" applyFont="1" applyFill="1" applyBorder="1"/>
    <xf numFmtId="0" fontId="5" fillId="8" borderId="3" xfId="0" applyFont="1" applyFill="1" applyBorder="1" applyAlignment="1">
      <alignment horizontal="center"/>
    </xf>
    <xf numFmtId="0" fontId="2" fillId="8" borderId="4" xfId="0" applyFont="1" applyFill="1" applyBorder="1"/>
    <xf numFmtId="9" fontId="5" fillId="8" borderId="2" xfId="0" applyNumberFormat="1" applyFont="1" applyFill="1" applyBorder="1"/>
    <xf numFmtId="6" fontId="5" fillId="8" borderId="2" xfId="0" applyNumberFormat="1" applyFont="1" applyFill="1" applyBorder="1"/>
    <xf numFmtId="0" fontId="5" fillId="8" borderId="19" xfId="0" applyFont="1" applyFill="1" applyBorder="1"/>
    <xf numFmtId="0" fontId="5" fillId="8" borderId="20" xfId="0" applyFont="1" applyFill="1" applyBorder="1" applyAlignment="1">
      <alignment horizontal="center"/>
    </xf>
    <xf numFmtId="6" fontId="5" fillId="8" borderId="21" xfId="0" applyNumberFormat="1" applyFont="1" applyFill="1" applyBorder="1"/>
    <xf numFmtId="0" fontId="5" fillId="8" borderId="22" xfId="0" applyFont="1" applyFill="1" applyBorder="1"/>
    <xf numFmtId="0" fontId="8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/>
    <xf numFmtId="0" fontId="9" fillId="0" borderId="0" xfId="0" applyFont="1"/>
    <xf numFmtId="0" fontId="10" fillId="0" borderId="0" xfId="0" applyFont="1"/>
    <xf numFmtId="164" fontId="11" fillId="0" borderId="23" xfId="0" applyNumberFormat="1" applyFont="1" applyBorder="1" applyAlignment="1">
      <alignment horizontal="center" wrapText="1"/>
    </xf>
    <xf numFmtId="164" fontId="0" fillId="0" borderId="0" xfId="0" applyNumberFormat="1" applyFont="1"/>
    <xf numFmtId="164" fontId="0" fillId="9" borderId="0" xfId="0" applyNumberFormat="1" applyFont="1" applyFill="1" applyBorder="1"/>
    <xf numFmtId="0" fontId="12" fillId="0" borderId="0" xfId="0" applyFont="1" applyAlignment="1">
      <alignment horizontal="right"/>
    </xf>
    <xf numFmtId="164" fontId="0" fillId="10" borderId="23" xfId="0" applyNumberFormat="1" applyFont="1" applyFill="1" applyBorder="1" applyAlignment="1"/>
    <xf numFmtId="164" fontId="0" fillId="0" borderId="23" xfId="0" applyNumberFormat="1" applyFont="1" applyBorder="1"/>
    <xf numFmtId="164" fontId="0" fillId="10" borderId="23" xfId="0" applyNumberFormat="1" applyFont="1" applyFill="1" applyBorder="1"/>
    <xf numFmtId="43" fontId="0" fillId="0" borderId="23" xfId="0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/>
    <xf numFmtId="164" fontId="0" fillId="11" borderId="0" xfId="0" applyNumberFormat="1" applyFont="1" applyFill="1" applyBorder="1"/>
    <xf numFmtId="0" fontId="11" fillId="0" borderId="2" xfId="0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9" borderId="0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10" fontId="0" fillId="0" borderId="2" xfId="0" applyNumberFormat="1" applyFont="1" applyBorder="1" applyAlignment="1">
      <alignment horizontal="center"/>
    </xf>
    <xf numFmtId="164" fontId="0" fillId="0" borderId="2" xfId="0" applyNumberFormat="1" applyFont="1" applyBorder="1"/>
    <xf numFmtId="165" fontId="0" fillId="0" borderId="2" xfId="0" applyNumberFormat="1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4" xfId="0" applyFont="1" applyBorder="1"/>
    <xf numFmtId="10" fontId="0" fillId="0" borderId="24" xfId="0" applyNumberFormat="1" applyFont="1" applyBorder="1" applyAlignment="1">
      <alignment horizontal="center"/>
    </xf>
    <xf numFmtId="164" fontId="0" fillId="0" borderId="24" xfId="0" applyNumberFormat="1" applyFont="1" applyBorder="1"/>
    <xf numFmtId="10" fontId="15" fillId="0" borderId="2" xfId="0" applyNumberFormat="1" applyFont="1" applyBorder="1" applyAlignment="1">
      <alignment horizontal="center"/>
    </xf>
    <xf numFmtId="164" fontId="0" fillId="12" borderId="2" xfId="0" applyNumberFormat="1" applyFont="1" applyFill="1" applyBorder="1"/>
    <xf numFmtId="10" fontId="15" fillId="0" borderId="24" xfId="0" applyNumberFormat="1" applyFont="1" applyBorder="1" applyAlignment="1">
      <alignment horizontal="center"/>
    </xf>
    <xf numFmtId="164" fontId="0" fillId="13" borderId="24" xfId="0" applyNumberFormat="1" applyFont="1" applyFill="1" applyBorder="1"/>
    <xf numFmtId="164" fontId="0" fillId="12" borderId="24" xfId="0" applyNumberFormat="1" applyFont="1" applyFill="1" applyBorder="1"/>
    <xf numFmtId="0" fontId="11" fillId="0" borderId="25" xfId="0" applyFont="1" applyBorder="1" applyAlignment="1">
      <alignment horizontal="right"/>
    </xf>
    <xf numFmtId="0" fontId="16" fillId="0" borderId="26" xfId="0" applyFont="1" applyBorder="1"/>
    <xf numFmtId="164" fontId="11" fillId="0" borderId="27" xfId="0" applyNumberFormat="1" applyFont="1" applyBorder="1"/>
    <xf numFmtId="164" fontId="11" fillId="0" borderId="0" xfId="0" applyNumberFormat="1" applyFont="1"/>
    <xf numFmtId="164" fontId="11" fillId="9" borderId="0" xfId="0" applyNumberFormat="1" applyFont="1" applyFill="1" applyBorder="1"/>
    <xf numFmtId="10" fontId="0" fillId="0" borderId="0" xfId="0" applyNumberFormat="1" applyFont="1"/>
    <xf numFmtId="0" fontId="0" fillId="9" borderId="0" xfId="0" applyFont="1" applyFill="1" applyBorder="1"/>
    <xf numFmtId="0" fontId="11" fillId="9" borderId="0" xfId="0" applyFont="1" applyFill="1" applyBorder="1" applyAlignment="1">
      <alignment horizontal="right"/>
    </xf>
    <xf numFmtId="0" fontId="11" fillId="9" borderId="0" xfId="0" applyFont="1" applyFill="1" applyBorder="1"/>
    <xf numFmtId="0" fontId="11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6" fillId="0" borderId="2" xfId="0" applyFont="1" applyBorder="1"/>
    <xf numFmtId="166" fontId="16" fillId="12" borderId="2" xfId="0" applyNumberFormat="1" applyFont="1" applyFill="1" applyBorder="1"/>
    <xf numFmtId="166" fontId="16" fillId="12" borderId="0" xfId="0" applyNumberFormat="1" applyFont="1" applyFill="1" applyBorder="1"/>
    <xf numFmtId="166" fontId="16" fillId="0" borderId="0" xfId="0" applyNumberFormat="1" applyFont="1"/>
    <xf numFmtId="166" fontId="16" fillId="13" borderId="2" xfId="0" applyNumberFormat="1" applyFont="1" applyFill="1" applyBorder="1"/>
    <xf numFmtId="0" fontId="0" fillId="0" borderId="0" xfId="0" applyFont="1" applyAlignment="1">
      <alignment horizontal="center"/>
    </xf>
    <xf numFmtId="0" fontId="16" fillId="0" borderId="0" xfId="0" applyFont="1"/>
    <xf numFmtId="0" fontId="0" fillId="9" borderId="0" xfId="0" applyFont="1" applyFill="1" applyBorder="1" applyAlignment="1">
      <alignment horizontal="center"/>
    </xf>
    <xf numFmtId="0" fontId="16" fillId="9" borderId="0" xfId="0" applyFont="1" applyFill="1" applyBorder="1"/>
    <xf numFmtId="166" fontId="16" fillId="9" borderId="0" xfId="0" applyNumberFormat="1" applyFont="1" applyFill="1" applyBorder="1"/>
    <xf numFmtId="0" fontId="18" fillId="0" borderId="0" xfId="0" applyFont="1"/>
    <xf numFmtId="10" fontId="0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54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15" sqref="U15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>
      <selection activeCell="G26" sqref="G26"/>
    </sheetView>
  </sheetViews>
  <sheetFormatPr defaultColWidth="14.453125" defaultRowHeight="15" customHeight="1" x14ac:dyDescent="0.45"/>
  <cols>
    <col min="1" max="16384" width="14.453125" style="2"/>
  </cols>
  <sheetData>
    <row r="1" spans="1:26" s="12" customFormat="1" ht="15" customHeight="1" x14ac:dyDescent="0.55000000000000004">
      <c r="A1" s="13" t="s">
        <v>1</v>
      </c>
      <c r="B1" s="14"/>
      <c r="C1" s="14"/>
      <c r="D1" s="14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7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7" x14ac:dyDescent="0.45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" x14ac:dyDescent="0.45">
      <c r="A5" s="5" t="s">
        <v>3</v>
      </c>
      <c r="B5" s="6"/>
      <c r="C5" s="6"/>
      <c r="D5" s="15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" x14ac:dyDescent="0.45">
      <c r="A6" s="5" t="s">
        <v>5</v>
      </c>
      <c r="B6" s="6"/>
      <c r="C6" s="6"/>
      <c r="D6" s="15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7" x14ac:dyDescent="0.45">
      <c r="A7" s="5" t="s">
        <v>6</v>
      </c>
      <c r="B7" s="6"/>
      <c r="C7" s="6"/>
      <c r="D7" s="15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7" x14ac:dyDescent="0.4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7" x14ac:dyDescent="0.45">
      <c r="A9" s="4" t="s">
        <v>7</v>
      </c>
      <c r="B9" s="3"/>
      <c r="C9" s="3"/>
      <c r="D9" s="16"/>
      <c r="E9" s="18" t="s">
        <v>43</v>
      </c>
      <c r="F9" s="18"/>
      <c r="G9" s="18"/>
      <c r="H9" s="18"/>
      <c r="I9" s="1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" x14ac:dyDescent="0.45">
      <c r="A10" s="3"/>
      <c r="B10" s="4" t="s">
        <v>8</v>
      </c>
      <c r="C10" s="3"/>
      <c r="D10" s="3"/>
      <c r="E10" s="18"/>
      <c r="F10" s="18"/>
      <c r="G10" s="18"/>
      <c r="H10" s="18"/>
      <c r="I10" s="1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7" x14ac:dyDescent="0.45">
      <c r="A11" s="4" t="s">
        <v>9</v>
      </c>
      <c r="B11" s="3"/>
      <c r="C11" s="3"/>
      <c r="D11" s="16"/>
      <c r="E11" s="18" t="s">
        <v>43</v>
      </c>
      <c r="F11" s="18"/>
      <c r="G11" s="18"/>
      <c r="H11" s="18"/>
      <c r="I11" s="18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7" x14ac:dyDescent="0.45">
      <c r="A12" s="3"/>
      <c r="B12" s="4" t="s">
        <v>8</v>
      </c>
      <c r="C12" s="3"/>
      <c r="D12" s="3"/>
      <c r="E12" s="18"/>
      <c r="F12" s="18"/>
      <c r="G12" s="18"/>
      <c r="H12" s="18"/>
      <c r="I12" s="1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7" x14ac:dyDescent="0.45">
      <c r="A13" s="7" t="s">
        <v>15</v>
      </c>
      <c r="B13" s="8"/>
      <c r="C13" s="8"/>
      <c r="D13" s="16"/>
      <c r="E13" s="18" t="s">
        <v>43</v>
      </c>
      <c r="F13" s="18"/>
      <c r="G13" s="18"/>
      <c r="H13" s="18"/>
      <c r="I13" s="1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7" x14ac:dyDescent="0.45">
      <c r="A14" s="9" t="s">
        <v>17</v>
      </c>
      <c r="B14" s="10"/>
      <c r="C14" s="10"/>
      <c r="D14" s="17">
        <f>D9*D11*D13</f>
        <v>0</v>
      </c>
      <c r="E14" s="18" t="s">
        <v>44</v>
      </c>
      <c r="F14" s="18"/>
      <c r="G14" s="18"/>
      <c r="H14" s="18"/>
      <c r="I14" s="1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" x14ac:dyDescent="0.4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" x14ac:dyDescent="0.4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" x14ac:dyDescent="0.45">
      <c r="A17" s="4" t="s">
        <v>21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" x14ac:dyDescent="0.45">
      <c r="A18" s="4" t="s">
        <v>22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7" x14ac:dyDescent="0.4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7" x14ac:dyDescent="0.4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7" x14ac:dyDescent="0.4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7" x14ac:dyDescent="0.4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7" x14ac:dyDescent="0.4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7" x14ac:dyDescent="0.4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7" x14ac:dyDescent="0.4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7" x14ac:dyDescent="0.4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7" x14ac:dyDescent="0.4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7" x14ac:dyDescent="0.4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7" x14ac:dyDescent="0.4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7" x14ac:dyDescent="0.4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7" x14ac:dyDescent="0.4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7" x14ac:dyDescent="0.4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7" x14ac:dyDescent="0.4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7" x14ac:dyDescent="0.4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7" x14ac:dyDescent="0.4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" x14ac:dyDescent="0.4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" x14ac:dyDescent="0.4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7" x14ac:dyDescent="0.4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7" x14ac:dyDescent="0.4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7" x14ac:dyDescent="0.4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7" x14ac:dyDescent="0.4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7" x14ac:dyDescent="0.4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7" x14ac:dyDescent="0.4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7" x14ac:dyDescent="0.4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7" x14ac:dyDescent="0.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7" x14ac:dyDescent="0.4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7" x14ac:dyDescent="0.4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7" x14ac:dyDescent="0.4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7" x14ac:dyDescent="0.4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7" x14ac:dyDescent="0.4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7" x14ac:dyDescent="0.4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7" x14ac:dyDescent="0.4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7" x14ac:dyDescent="0.4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7" x14ac:dyDescent="0.4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7" x14ac:dyDescent="0.4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7" x14ac:dyDescent="0.4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7" x14ac:dyDescent="0.4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7" x14ac:dyDescent="0.4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7" x14ac:dyDescent="0.4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7" x14ac:dyDescent="0.4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7" x14ac:dyDescent="0.4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7" x14ac:dyDescent="0.4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7" x14ac:dyDescent="0.4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7" x14ac:dyDescent="0.4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7" x14ac:dyDescent="0.4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7" x14ac:dyDescent="0.4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7" x14ac:dyDescent="0.4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7" x14ac:dyDescent="0.4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7" x14ac:dyDescent="0.4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7" x14ac:dyDescent="0.4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" x14ac:dyDescent="0.4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7" x14ac:dyDescent="0.4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" x14ac:dyDescent="0.4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7" x14ac:dyDescent="0.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" x14ac:dyDescent="0.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7" x14ac:dyDescent="0.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7" x14ac:dyDescent="0.4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7" x14ac:dyDescent="0.4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7" x14ac:dyDescent="0.4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7" x14ac:dyDescent="0.4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7" x14ac:dyDescent="0.4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" x14ac:dyDescent="0.4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" x14ac:dyDescent="0.4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7" x14ac:dyDescent="0.4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7" x14ac:dyDescent="0.4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" x14ac:dyDescent="0.4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" x14ac:dyDescent="0.4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7" x14ac:dyDescent="0.4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7" x14ac:dyDescent="0.4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" x14ac:dyDescent="0.4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7" x14ac:dyDescent="0.4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7" x14ac:dyDescent="0.4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7" x14ac:dyDescent="0.4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7" x14ac:dyDescent="0.4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7" x14ac:dyDescent="0.4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7" x14ac:dyDescent="0.4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7" x14ac:dyDescent="0.4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7" x14ac:dyDescent="0.4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7" x14ac:dyDescent="0.4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7" x14ac:dyDescent="0.4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7" x14ac:dyDescent="0.4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7" x14ac:dyDescent="0.4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7" x14ac:dyDescent="0.4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7" x14ac:dyDescent="0.4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7" x14ac:dyDescent="0.4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" x14ac:dyDescent="0.4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7" x14ac:dyDescent="0.4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7" x14ac:dyDescent="0.4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7" x14ac:dyDescent="0.4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7" x14ac:dyDescent="0.4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7" x14ac:dyDescent="0.4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7" x14ac:dyDescent="0.4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7" x14ac:dyDescent="0.4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7" x14ac:dyDescent="0.4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7" x14ac:dyDescent="0.4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7" x14ac:dyDescent="0.4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7" x14ac:dyDescent="0.4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7" x14ac:dyDescent="0.4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7" x14ac:dyDescent="0.4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7" x14ac:dyDescent="0.4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7" x14ac:dyDescent="0.4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7" x14ac:dyDescent="0.4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7" x14ac:dyDescent="0.4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7" x14ac:dyDescent="0.4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7" x14ac:dyDescent="0.4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7" x14ac:dyDescent="0.4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7" x14ac:dyDescent="0.4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7" x14ac:dyDescent="0.4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7" x14ac:dyDescent="0.4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7" x14ac:dyDescent="0.4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7" x14ac:dyDescent="0.4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7" x14ac:dyDescent="0.4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7" x14ac:dyDescent="0.4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7" x14ac:dyDescent="0.4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7" x14ac:dyDescent="0.4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7" x14ac:dyDescent="0.4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7" x14ac:dyDescent="0.4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7" x14ac:dyDescent="0.4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7" x14ac:dyDescent="0.4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7" x14ac:dyDescent="0.4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7" x14ac:dyDescent="0.4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7" x14ac:dyDescent="0.4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7" x14ac:dyDescent="0.4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7" x14ac:dyDescent="0.4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7" x14ac:dyDescent="0.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7" x14ac:dyDescent="0.4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7" x14ac:dyDescent="0.4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7" x14ac:dyDescent="0.4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7" x14ac:dyDescent="0.4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7" x14ac:dyDescent="0.4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7" x14ac:dyDescent="0.4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7" x14ac:dyDescent="0.4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7" x14ac:dyDescent="0.4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7" x14ac:dyDescent="0.4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7" x14ac:dyDescent="0.4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7" x14ac:dyDescent="0.4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7" x14ac:dyDescent="0.4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7" x14ac:dyDescent="0.4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7" x14ac:dyDescent="0.4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7" x14ac:dyDescent="0.4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7" x14ac:dyDescent="0.4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7" x14ac:dyDescent="0.4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7" x14ac:dyDescent="0.4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7" x14ac:dyDescent="0.4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7" x14ac:dyDescent="0.4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7" x14ac:dyDescent="0.4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7" x14ac:dyDescent="0.4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7" x14ac:dyDescent="0.4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7" x14ac:dyDescent="0.4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7" x14ac:dyDescent="0.4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7" x14ac:dyDescent="0.4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7" x14ac:dyDescent="0.4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7" x14ac:dyDescent="0.4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7" x14ac:dyDescent="0.4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7" x14ac:dyDescent="0.4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7" x14ac:dyDescent="0.4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7" x14ac:dyDescent="0.4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7" x14ac:dyDescent="0.4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7" x14ac:dyDescent="0.4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7" x14ac:dyDescent="0.4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7" x14ac:dyDescent="0.4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7" x14ac:dyDescent="0.4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7" x14ac:dyDescent="0.4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7" x14ac:dyDescent="0.4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7" x14ac:dyDescent="0.4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7" x14ac:dyDescent="0.4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7" x14ac:dyDescent="0.4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7" x14ac:dyDescent="0.4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7" x14ac:dyDescent="0.4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7" x14ac:dyDescent="0.4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7" x14ac:dyDescent="0.4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7" x14ac:dyDescent="0.4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7" x14ac:dyDescent="0.4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7" x14ac:dyDescent="0.4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7" x14ac:dyDescent="0.4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7" x14ac:dyDescent="0.4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7" x14ac:dyDescent="0.4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7" x14ac:dyDescent="0.4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7" x14ac:dyDescent="0.4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7" x14ac:dyDescent="0.4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7" x14ac:dyDescent="0.4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7" x14ac:dyDescent="0.4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7" x14ac:dyDescent="0.4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7" x14ac:dyDescent="0.4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7" x14ac:dyDescent="0.4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7" x14ac:dyDescent="0.4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7" x14ac:dyDescent="0.4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7" x14ac:dyDescent="0.4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7" x14ac:dyDescent="0.4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7" x14ac:dyDescent="0.4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7" x14ac:dyDescent="0.4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7" x14ac:dyDescent="0.4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7" x14ac:dyDescent="0.4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7" x14ac:dyDescent="0.4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7" x14ac:dyDescent="0.4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7" x14ac:dyDescent="0.4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7" x14ac:dyDescent="0.4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7" x14ac:dyDescent="0.4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7" x14ac:dyDescent="0.4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7" x14ac:dyDescent="0.4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7" x14ac:dyDescent="0.4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7" x14ac:dyDescent="0.4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7" x14ac:dyDescent="0.4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7" x14ac:dyDescent="0.4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7" x14ac:dyDescent="0.4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7" x14ac:dyDescent="0.4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7" x14ac:dyDescent="0.4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7" x14ac:dyDescent="0.4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7" x14ac:dyDescent="0.4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7" x14ac:dyDescent="0.4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7" x14ac:dyDescent="0.4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7" x14ac:dyDescent="0.4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7" x14ac:dyDescent="0.4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7" x14ac:dyDescent="0.4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7" x14ac:dyDescent="0.4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7" x14ac:dyDescent="0.4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7" x14ac:dyDescent="0.4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7" x14ac:dyDescent="0.4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7" x14ac:dyDescent="0.4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7" x14ac:dyDescent="0.4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7" x14ac:dyDescent="0.4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7" x14ac:dyDescent="0.4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7" x14ac:dyDescent="0.4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7" x14ac:dyDescent="0.4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7" x14ac:dyDescent="0.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7" x14ac:dyDescent="0.4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7" x14ac:dyDescent="0.4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7" x14ac:dyDescent="0.4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7" x14ac:dyDescent="0.4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7" x14ac:dyDescent="0.4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7" x14ac:dyDescent="0.4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7" x14ac:dyDescent="0.4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7" x14ac:dyDescent="0.4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7" x14ac:dyDescent="0.4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7" x14ac:dyDescent="0.4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7" x14ac:dyDescent="0.4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7" x14ac:dyDescent="0.4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7" x14ac:dyDescent="0.4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7" x14ac:dyDescent="0.4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7" x14ac:dyDescent="0.4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7" x14ac:dyDescent="0.4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7" x14ac:dyDescent="0.4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7" x14ac:dyDescent="0.4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7" x14ac:dyDescent="0.4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7" x14ac:dyDescent="0.4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7" x14ac:dyDescent="0.4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7" x14ac:dyDescent="0.4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7" x14ac:dyDescent="0.4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7" x14ac:dyDescent="0.4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7" x14ac:dyDescent="0.4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7" x14ac:dyDescent="0.4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7" x14ac:dyDescent="0.4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7" x14ac:dyDescent="0.4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7" x14ac:dyDescent="0.4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7" x14ac:dyDescent="0.4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7" x14ac:dyDescent="0.4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7" x14ac:dyDescent="0.4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7" x14ac:dyDescent="0.4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7" x14ac:dyDescent="0.4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7" x14ac:dyDescent="0.4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7" x14ac:dyDescent="0.4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7" x14ac:dyDescent="0.4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7" x14ac:dyDescent="0.4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7" x14ac:dyDescent="0.4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7" x14ac:dyDescent="0.4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7" x14ac:dyDescent="0.4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7" x14ac:dyDescent="0.4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7" x14ac:dyDescent="0.4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7" x14ac:dyDescent="0.4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7" x14ac:dyDescent="0.4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7" x14ac:dyDescent="0.4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7" x14ac:dyDescent="0.4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7" x14ac:dyDescent="0.4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7" x14ac:dyDescent="0.4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7" x14ac:dyDescent="0.4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7" x14ac:dyDescent="0.4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7" x14ac:dyDescent="0.4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7" x14ac:dyDescent="0.4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7" x14ac:dyDescent="0.4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7" x14ac:dyDescent="0.4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7" x14ac:dyDescent="0.4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7" x14ac:dyDescent="0.4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7" x14ac:dyDescent="0.4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7" x14ac:dyDescent="0.4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7" x14ac:dyDescent="0.4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7" x14ac:dyDescent="0.4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7" x14ac:dyDescent="0.4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7" x14ac:dyDescent="0.4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7" x14ac:dyDescent="0.4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7" x14ac:dyDescent="0.4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7" x14ac:dyDescent="0.4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7" x14ac:dyDescent="0.4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7" x14ac:dyDescent="0.4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7" x14ac:dyDescent="0.4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7" x14ac:dyDescent="0.4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7" x14ac:dyDescent="0.4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7" x14ac:dyDescent="0.4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7" x14ac:dyDescent="0.4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7" x14ac:dyDescent="0.4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7" x14ac:dyDescent="0.4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7" x14ac:dyDescent="0.4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7" x14ac:dyDescent="0.4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7" x14ac:dyDescent="0.4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7" x14ac:dyDescent="0.4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7" x14ac:dyDescent="0.4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7" x14ac:dyDescent="0.4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7" x14ac:dyDescent="0.4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7" x14ac:dyDescent="0.4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7" x14ac:dyDescent="0.4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7" x14ac:dyDescent="0.4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7" x14ac:dyDescent="0.4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7" x14ac:dyDescent="0.4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7" x14ac:dyDescent="0.4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7" x14ac:dyDescent="0.4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7" x14ac:dyDescent="0.4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7" x14ac:dyDescent="0.4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7" x14ac:dyDescent="0.4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7" x14ac:dyDescent="0.4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7" x14ac:dyDescent="0.4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7" x14ac:dyDescent="0.4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7" x14ac:dyDescent="0.4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7" x14ac:dyDescent="0.4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7" x14ac:dyDescent="0.4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7" x14ac:dyDescent="0.4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7" x14ac:dyDescent="0.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7" x14ac:dyDescent="0.4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7" x14ac:dyDescent="0.4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7" x14ac:dyDescent="0.4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7" x14ac:dyDescent="0.4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7" x14ac:dyDescent="0.4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7" x14ac:dyDescent="0.4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7" x14ac:dyDescent="0.4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7" x14ac:dyDescent="0.4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7" x14ac:dyDescent="0.4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7" x14ac:dyDescent="0.4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7" x14ac:dyDescent="0.4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7" x14ac:dyDescent="0.4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7" x14ac:dyDescent="0.4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7" x14ac:dyDescent="0.4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7" x14ac:dyDescent="0.4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7" x14ac:dyDescent="0.4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7" x14ac:dyDescent="0.4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7" x14ac:dyDescent="0.4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7" x14ac:dyDescent="0.4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7" x14ac:dyDescent="0.4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7" x14ac:dyDescent="0.4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7" x14ac:dyDescent="0.4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7" x14ac:dyDescent="0.4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7" x14ac:dyDescent="0.4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7" x14ac:dyDescent="0.4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7" x14ac:dyDescent="0.4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7" x14ac:dyDescent="0.4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7" x14ac:dyDescent="0.4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7" x14ac:dyDescent="0.4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7" x14ac:dyDescent="0.4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7" x14ac:dyDescent="0.4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7" x14ac:dyDescent="0.4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7" x14ac:dyDescent="0.4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7" x14ac:dyDescent="0.4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7" x14ac:dyDescent="0.4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7" x14ac:dyDescent="0.4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7" x14ac:dyDescent="0.4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7" x14ac:dyDescent="0.4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7" x14ac:dyDescent="0.4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7" x14ac:dyDescent="0.4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7" x14ac:dyDescent="0.4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7" x14ac:dyDescent="0.4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7" x14ac:dyDescent="0.4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7" x14ac:dyDescent="0.4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7" x14ac:dyDescent="0.4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7" x14ac:dyDescent="0.4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7" x14ac:dyDescent="0.4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7" x14ac:dyDescent="0.4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7" x14ac:dyDescent="0.4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7" x14ac:dyDescent="0.4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7" x14ac:dyDescent="0.4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7" x14ac:dyDescent="0.4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7" x14ac:dyDescent="0.4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7" x14ac:dyDescent="0.4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7" x14ac:dyDescent="0.4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7" x14ac:dyDescent="0.4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7" x14ac:dyDescent="0.4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7" x14ac:dyDescent="0.4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7" x14ac:dyDescent="0.4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7" x14ac:dyDescent="0.4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7" x14ac:dyDescent="0.4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7" x14ac:dyDescent="0.4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7" x14ac:dyDescent="0.4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7" x14ac:dyDescent="0.4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7" x14ac:dyDescent="0.4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7" x14ac:dyDescent="0.4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7" x14ac:dyDescent="0.4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7" x14ac:dyDescent="0.4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7" x14ac:dyDescent="0.4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7" x14ac:dyDescent="0.4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7" x14ac:dyDescent="0.4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7" x14ac:dyDescent="0.4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7" x14ac:dyDescent="0.4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7" x14ac:dyDescent="0.4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7" x14ac:dyDescent="0.4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7" x14ac:dyDescent="0.4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7" x14ac:dyDescent="0.4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7" x14ac:dyDescent="0.4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7" x14ac:dyDescent="0.4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7" x14ac:dyDescent="0.4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7" x14ac:dyDescent="0.4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7" x14ac:dyDescent="0.4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7" x14ac:dyDescent="0.4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7" x14ac:dyDescent="0.4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7" x14ac:dyDescent="0.4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7" x14ac:dyDescent="0.4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7" x14ac:dyDescent="0.4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7" x14ac:dyDescent="0.4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7" x14ac:dyDescent="0.4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7" x14ac:dyDescent="0.4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7" x14ac:dyDescent="0.4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7" x14ac:dyDescent="0.4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7" x14ac:dyDescent="0.4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7" x14ac:dyDescent="0.4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7" x14ac:dyDescent="0.4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7" x14ac:dyDescent="0.4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7" x14ac:dyDescent="0.4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7" x14ac:dyDescent="0.4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7" x14ac:dyDescent="0.4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7" x14ac:dyDescent="0.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7" x14ac:dyDescent="0.4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7" x14ac:dyDescent="0.4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7" x14ac:dyDescent="0.4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7" x14ac:dyDescent="0.4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7" x14ac:dyDescent="0.4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7" x14ac:dyDescent="0.4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7" x14ac:dyDescent="0.4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7" x14ac:dyDescent="0.4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7" x14ac:dyDescent="0.4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7" x14ac:dyDescent="0.4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7" x14ac:dyDescent="0.4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7" x14ac:dyDescent="0.4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7" x14ac:dyDescent="0.4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7" x14ac:dyDescent="0.4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7" x14ac:dyDescent="0.4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7" x14ac:dyDescent="0.4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7" x14ac:dyDescent="0.4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7" x14ac:dyDescent="0.4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7" x14ac:dyDescent="0.4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7" x14ac:dyDescent="0.4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7" x14ac:dyDescent="0.4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7" x14ac:dyDescent="0.4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7" x14ac:dyDescent="0.4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7" x14ac:dyDescent="0.4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7" x14ac:dyDescent="0.4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7" x14ac:dyDescent="0.4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7" x14ac:dyDescent="0.4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7" x14ac:dyDescent="0.4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7" x14ac:dyDescent="0.4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7" x14ac:dyDescent="0.4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7" x14ac:dyDescent="0.4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7" x14ac:dyDescent="0.4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7" x14ac:dyDescent="0.4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7" x14ac:dyDescent="0.4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7" x14ac:dyDescent="0.4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7" x14ac:dyDescent="0.4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7" x14ac:dyDescent="0.4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7" x14ac:dyDescent="0.4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7" x14ac:dyDescent="0.4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7" x14ac:dyDescent="0.4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7" x14ac:dyDescent="0.4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7" x14ac:dyDescent="0.4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7" x14ac:dyDescent="0.4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7" x14ac:dyDescent="0.4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7" x14ac:dyDescent="0.4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7" x14ac:dyDescent="0.4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7" x14ac:dyDescent="0.4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7" x14ac:dyDescent="0.4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7" x14ac:dyDescent="0.4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7" x14ac:dyDescent="0.4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7" x14ac:dyDescent="0.4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7" x14ac:dyDescent="0.4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7" x14ac:dyDescent="0.4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7" x14ac:dyDescent="0.4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7" x14ac:dyDescent="0.4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7" x14ac:dyDescent="0.4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7" x14ac:dyDescent="0.4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7" x14ac:dyDescent="0.4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7" x14ac:dyDescent="0.4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7" x14ac:dyDescent="0.4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7" x14ac:dyDescent="0.4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7" x14ac:dyDescent="0.4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7" x14ac:dyDescent="0.4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7" x14ac:dyDescent="0.4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7" x14ac:dyDescent="0.4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7" x14ac:dyDescent="0.4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7" x14ac:dyDescent="0.4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7" x14ac:dyDescent="0.4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7" x14ac:dyDescent="0.4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7" x14ac:dyDescent="0.4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7" x14ac:dyDescent="0.4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7" x14ac:dyDescent="0.4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7" x14ac:dyDescent="0.4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7" x14ac:dyDescent="0.4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7" x14ac:dyDescent="0.4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7" x14ac:dyDescent="0.4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7" x14ac:dyDescent="0.4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7" x14ac:dyDescent="0.4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7" x14ac:dyDescent="0.4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7" x14ac:dyDescent="0.4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7" x14ac:dyDescent="0.4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7" x14ac:dyDescent="0.4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7" x14ac:dyDescent="0.4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7" x14ac:dyDescent="0.4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7" x14ac:dyDescent="0.4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7" x14ac:dyDescent="0.4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7" x14ac:dyDescent="0.4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7" x14ac:dyDescent="0.4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7" x14ac:dyDescent="0.4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7" x14ac:dyDescent="0.4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7" x14ac:dyDescent="0.4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7" x14ac:dyDescent="0.4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7" x14ac:dyDescent="0.4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7" x14ac:dyDescent="0.4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7" x14ac:dyDescent="0.4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7" x14ac:dyDescent="0.4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7" x14ac:dyDescent="0.4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7" x14ac:dyDescent="0.4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7" x14ac:dyDescent="0.4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7" x14ac:dyDescent="0.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7" x14ac:dyDescent="0.4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7" x14ac:dyDescent="0.4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7" x14ac:dyDescent="0.4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7" x14ac:dyDescent="0.4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7" x14ac:dyDescent="0.4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7" x14ac:dyDescent="0.4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7" x14ac:dyDescent="0.4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7" x14ac:dyDescent="0.4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7" x14ac:dyDescent="0.4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7" x14ac:dyDescent="0.4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7" x14ac:dyDescent="0.4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7" x14ac:dyDescent="0.4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7" x14ac:dyDescent="0.4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7" x14ac:dyDescent="0.4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7" x14ac:dyDescent="0.4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7" x14ac:dyDescent="0.4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7" x14ac:dyDescent="0.4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7" x14ac:dyDescent="0.4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7" x14ac:dyDescent="0.4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7" x14ac:dyDescent="0.4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7" x14ac:dyDescent="0.4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7" x14ac:dyDescent="0.4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7" x14ac:dyDescent="0.4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7" x14ac:dyDescent="0.4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7" x14ac:dyDescent="0.4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7" x14ac:dyDescent="0.4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7" x14ac:dyDescent="0.4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7" x14ac:dyDescent="0.4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7" x14ac:dyDescent="0.4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7" x14ac:dyDescent="0.4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7" x14ac:dyDescent="0.4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7" x14ac:dyDescent="0.4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7" x14ac:dyDescent="0.4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7" x14ac:dyDescent="0.4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7" x14ac:dyDescent="0.4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7" x14ac:dyDescent="0.4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7" x14ac:dyDescent="0.4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7" x14ac:dyDescent="0.4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7" x14ac:dyDescent="0.4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7" x14ac:dyDescent="0.4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7" x14ac:dyDescent="0.4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7" x14ac:dyDescent="0.4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7" x14ac:dyDescent="0.4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7" x14ac:dyDescent="0.4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7" x14ac:dyDescent="0.4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7" x14ac:dyDescent="0.4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7" x14ac:dyDescent="0.4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7" x14ac:dyDescent="0.4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7" x14ac:dyDescent="0.4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7" x14ac:dyDescent="0.4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7" x14ac:dyDescent="0.4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7" x14ac:dyDescent="0.4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7" x14ac:dyDescent="0.4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7" x14ac:dyDescent="0.4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7" x14ac:dyDescent="0.4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7" x14ac:dyDescent="0.4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7" x14ac:dyDescent="0.4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7" x14ac:dyDescent="0.4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7" x14ac:dyDescent="0.4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7" x14ac:dyDescent="0.4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7" x14ac:dyDescent="0.4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7" x14ac:dyDescent="0.4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7" x14ac:dyDescent="0.4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7" x14ac:dyDescent="0.4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7" x14ac:dyDescent="0.4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7" x14ac:dyDescent="0.4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7" x14ac:dyDescent="0.4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7" x14ac:dyDescent="0.4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7" x14ac:dyDescent="0.4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7" x14ac:dyDescent="0.4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7" x14ac:dyDescent="0.4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7" x14ac:dyDescent="0.4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7" x14ac:dyDescent="0.4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7" x14ac:dyDescent="0.4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7" x14ac:dyDescent="0.4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7" x14ac:dyDescent="0.4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7" x14ac:dyDescent="0.4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7" x14ac:dyDescent="0.4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7" x14ac:dyDescent="0.4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7" x14ac:dyDescent="0.4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7" x14ac:dyDescent="0.4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7" x14ac:dyDescent="0.4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7" x14ac:dyDescent="0.4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7" x14ac:dyDescent="0.4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7" x14ac:dyDescent="0.4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7" x14ac:dyDescent="0.4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7" x14ac:dyDescent="0.4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7" x14ac:dyDescent="0.4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7" x14ac:dyDescent="0.4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7" x14ac:dyDescent="0.4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7" x14ac:dyDescent="0.4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7" x14ac:dyDescent="0.4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7" x14ac:dyDescent="0.4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7" x14ac:dyDescent="0.4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7" x14ac:dyDescent="0.4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7" x14ac:dyDescent="0.4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7" x14ac:dyDescent="0.4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7" x14ac:dyDescent="0.4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7" x14ac:dyDescent="0.4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7" x14ac:dyDescent="0.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7" x14ac:dyDescent="0.4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7" x14ac:dyDescent="0.4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7" x14ac:dyDescent="0.4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7" x14ac:dyDescent="0.4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7" x14ac:dyDescent="0.4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7" x14ac:dyDescent="0.4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7" x14ac:dyDescent="0.4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7" x14ac:dyDescent="0.4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7" x14ac:dyDescent="0.4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7" x14ac:dyDescent="0.4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7" x14ac:dyDescent="0.4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7" x14ac:dyDescent="0.4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7" x14ac:dyDescent="0.4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7" x14ac:dyDescent="0.4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7" x14ac:dyDescent="0.4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7" x14ac:dyDescent="0.4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7" x14ac:dyDescent="0.4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7" x14ac:dyDescent="0.4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7" x14ac:dyDescent="0.4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7" x14ac:dyDescent="0.4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7" x14ac:dyDescent="0.4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7" x14ac:dyDescent="0.4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7" x14ac:dyDescent="0.4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7" x14ac:dyDescent="0.4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7" x14ac:dyDescent="0.4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7" x14ac:dyDescent="0.4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7" x14ac:dyDescent="0.4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7" x14ac:dyDescent="0.4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7" x14ac:dyDescent="0.4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7" x14ac:dyDescent="0.4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7" x14ac:dyDescent="0.4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7" x14ac:dyDescent="0.4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7" x14ac:dyDescent="0.4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7" x14ac:dyDescent="0.4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7" x14ac:dyDescent="0.4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7" x14ac:dyDescent="0.4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7" x14ac:dyDescent="0.4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7" x14ac:dyDescent="0.4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7" x14ac:dyDescent="0.4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7" x14ac:dyDescent="0.4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7" x14ac:dyDescent="0.4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7" x14ac:dyDescent="0.4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7" x14ac:dyDescent="0.4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7" x14ac:dyDescent="0.4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7" x14ac:dyDescent="0.4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7" x14ac:dyDescent="0.4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7" x14ac:dyDescent="0.4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7" x14ac:dyDescent="0.4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7" x14ac:dyDescent="0.4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7" x14ac:dyDescent="0.4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7" x14ac:dyDescent="0.4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7" x14ac:dyDescent="0.4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7" x14ac:dyDescent="0.4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7" x14ac:dyDescent="0.4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7" x14ac:dyDescent="0.4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7" x14ac:dyDescent="0.4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7" x14ac:dyDescent="0.4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7" x14ac:dyDescent="0.4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7" x14ac:dyDescent="0.4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7" x14ac:dyDescent="0.4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7" x14ac:dyDescent="0.4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7" x14ac:dyDescent="0.4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7" x14ac:dyDescent="0.4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7" x14ac:dyDescent="0.4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7" x14ac:dyDescent="0.4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7" x14ac:dyDescent="0.4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7" x14ac:dyDescent="0.4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7" x14ac:dyDescent="0.4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7" x14ac:dyDescent="0.4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7" x14ac:dyDescent="0.4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7" x14ac:dyDescent="0.4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7" x14ac:dyDescent="0.4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7" x14ac:dyDescent="0.4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7" x14ac:dyDescent="0.4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7" x14ac:dyDescent="0.4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7" x14ac:dyDescent="0.4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7" x14ac:dyDescent="0.4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7" x14ac:dyDescent="0.4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7" x14ac:dyDescent="0.4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7" x14ac:dyDescent="0.4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7" x14ac:dyDescent="0.4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7" x14ac:dyDescent="0.4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7" x14ac:dyDescent="0.4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7" x14ac:dyDescent="0.4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7" x14ac:dyDescent="0.4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7" x14ac:dyDescent="0.4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7" x14ac:dyDescent="0.4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7" x14ac:dyDescent="0.4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7" x14ac:dyDescent="0.4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7" x14ac:dyDescent="0.4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7" x14ac:dyDescent="0.4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7" x14ac:dyDescent="0.4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7" x14ac:dyDescent="0.4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7" x14ac:dyDescent="0.4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7" x14ac:dyDescent="0.4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7" x14ac:dyDescent="0.4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7" x14ac:dyDescent="0.4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7" x14ac:dyDescent="0.4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7" x14ac:dyDescent="0.4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7" x14ac:dyDescent="0.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7" x14ac:dyDescent="0.4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7" x14ac:dyDescent="0.4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7" x14ac:dyDescent="0.4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7" x14ac:dyDescent="0.4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7" x14ac:dyDescent="0.4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7" x14ac:dyDescent="0.4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7" x14ac:dyDescent="0.4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7" x14ac:dyDescent="0.4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7" x14ac:dyDescent="0.4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7" x14ac:dyDescent="0.4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7" x14ac:dyDescent="0.4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7" x14ac:dyDescent="0.4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7" x14ac:dyDescent="0.4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7" x14ac:dyDescent="0.4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7" x14ac:dyDescent="0.4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7" x14ac:dyDescent="0.4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7" x14ac:dyDescent="0.4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7" x14ac:dyDescent="0.4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7" x14ac:dyDescent="0.4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7" x14ac:dyDescent="0.4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7" x14ac:dyDescent="0.4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7" x14ac:dyDescent="0.4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7" x14ac:dyDescent="0.4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7" x14ac:dyDescent="0.4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7" x14ac:dyDescent="0.4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7" x14ac:dyDescent="0.4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7" x14ac:dyDescent="0.4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7" x14ac:dyDescent="0.4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7" x14ac:dyDescent="0.4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7" x14ac:dyDescent="0.4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7" x14ac:dyDescent="0.4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7" x14ac:dyDescent="0.4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7" x14ac:dyDescent="0.4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7" x14ac:dyDescent="0.4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7" x14ac:dyDescent="0.4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7" x14ac:dyDescent="0.4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7" x14ac:dyDescent="0.4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7" x14ac:dyDescent="0.4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7" x14ac:dyDescent="0.4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7" x14ac:dyDescent="0.4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7" x14ac:dyDescent="0.4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7" x14ac:dyDescent="0.4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7" x14ac:dyDescent="0.4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7" x14ac:dyDescent="0.4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7" x14ac:dyDescent="0.4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7" x14ac:dyDescent="0.4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7" x14ac:dyDescent="0.4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7" x14ac:dyDescent="0.4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7" x14ac:dyDescent="0.4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7" x14ac:dyDescent="0.4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7" x14ac:dyDescent="0.4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7" x14ac:dyDescent="0.4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7" x14ac:dyDescent="0.4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7" x14ac:dyDescent="0.4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7" x14ac:dyDescent="0.4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7" x14ac:dyDescent="0.4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7" x14ac:dyDescent="0.4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7" x14ac:dyDescent="0.4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7" x14ac:dyDescent="0.4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7" x14ac:dyDescent="0.4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7" x14ac:dyDescent="0.4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7" x14ac:dyDescent="0.4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7" x14ac:dyDescent="0.4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7" x14ac:dyDescent="0.4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7" x14ac:dyDescent="0.4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7" x14ac:dyDescent="0.4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7" x14ac:dyDescent="0.4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7" x14ac:dyDescent="0.4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7" x14ac:dyDescent="0.4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7" x14ac:dyDescent="0.4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7" x14ac:dyDescent="0.4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7" x14ac:dyDescent="0.4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7" x14ac:dyDescent="0.4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7" x14ac:dyDescent="0.4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7" x14ac:dyDescent="0.4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7" x14ac:dyDescent="0.4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7" x14ac:dyDescent="0.4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7" x14ac:dyDescent="0.4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7" x14ac:dyDescent="0.4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7" x14ac:dyDescent="0.4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7" x14ac:dyDescent="0.4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7" x14ac:dyDescent="0.4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7" x14ac:dyDescent="0.4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7" x14ac:dyDescent="0.4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7" x14ac:dyDescent="0.4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7" x14ac:dyDescent="0.4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7" x14ac:dyDescent="0.4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7" x14ac:dyDescent="0.4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7" x14ac:dyDescent="0.4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7" x14ac:dyDescent="0.4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7" x14ac:dyDescent="0.4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7" x14ac:dyDescent="0.4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7" x14ac:dyDescent="0.4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7" x14ac:dyDescent="0.4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7" x14ac:dyDescent="0.4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7" x14ac:dyDescent="0.4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7" x14ac:dyDescent="0.4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7" x14ac:dyDescent="0.4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7" x14ac:dyDescent="0.4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7" x14ac:dyDescent="0.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7" x14ac:dyDescent="0.4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7" x14ac:dyDescent="0.4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7" x14ac:dyDescent="0.4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7" x14ac:dyDescent="0.4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7" x14ac:dyDescent="0.4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7" x14ac:dyDescent="0.4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7" x14ac:dyDescent="0.4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7" x14ac:dyDescent="0.4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7" x14ac:dyDescent="0.4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7" x14ac:dyDescent="0.4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7" x14ac:dyDescent="0.4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7" x14ac:dyDescent="0.4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7" x14ac:dyDescent="0.4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7" x14ac:dyDescent="0.4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7" x14ac:dyDescent="0.4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7" x14ac:dyDescent="0.4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7" x14ac:dyDescent="0.4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7" x14ac:dyDescent="0.4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7" x14ac:dyDescent="0.4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7" x14ac:dyDescent="0.4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7" x14ac:dyDescent="0.4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7" x14ac:dyDescent="0.4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7" x14ac:dyDescent="0.4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7" x14ac:dyDescent="0.4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7" x14ac:dyDescent="0.4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7" x14ac:dyDescent="0.4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7" x14ac:dyDescent="0.4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7" x14ac:dyDescent="0.4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7" x14ac:dyDescent="0.4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7" x14ac:dyDescent="0.4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7" x14ac:dyDescent="0.4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7" x14ac:dyDescent="0.4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7" x14ac:dyDescent="0.4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7" x14ac:dyDescent="0.4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7" x14ac:dyDescent="0.4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7" x14ac:dyDescent="0.4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7" x14ac:dyDescent="0.4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7" x14ac:dyDescent="0.4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7" x14ac:dyDescent="0.4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7" x14ac:dyDescent="0.4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7" x14ac:dyDescent="0.4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7" x14ac:dyDescent="0.4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7" x14ac:dyDescent="0.4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7" x14ac:dyDescent="0.4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7" x14ac:dyDescent="0.4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7" x14ac:dyDescent="0.4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7" x14ac:dyDescent="0.4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7" x14ac:dyDescent="0.4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7" x14ac:dyDescent="0.4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7" x14ac:dyDescent="0.4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7" x14ac:dyDescent="0.4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7" x14ac:dyDescent="0.4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7" x14ac:dyDescent="0.4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7" x14ac:dyDescent="0.4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7" x14ac:dyDescent="0.4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7" x14ac:dyDescent="0.4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7" x14ac:dyDescent="0.4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7" x14ac:dyDescent="0.4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7" x14ac:dyDescent="0.4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7" x14ac:dyDescent="0.4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7" x14ac:dyDescent="0.4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7" x14ac:dyDescent="0.4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7" x14ac:dyDescent="0.4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7" x14ac:dyDescent="0.4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7" x14ac:dyDescent="0.4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7" x14ac:dyDescent="0.4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7" x14ac:dyDescent="0.4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7" x14ac:dyDescent="0.4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7" x14ac:dyDescent="0.4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7" x14ac:dyDescent="0.4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7" x14ac:dyDescent="0.4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7" x14ac:dyDescent="0.4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7" x14ac:dyDescent="0.4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7" x14ac:dyDescent="0.4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7" x14ac:dyDescent="0.4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7" x14ac:dyDescent="0.4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7" x14ac:dyDescent="0.4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7" x14ac:dyDescent="0.4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7" x14ac:dyDescent="0.4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7" x14ac:dyDescent="0.4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7" x14ac:dyDescent="0.4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7" x14ac:dyDescent="0.4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7" x14ac:dyDescent="0.4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7" x14ac:dyDescent="0.4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7" x14ac:dyDescent="0.4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7" x14ac:dyDescent="0.4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7" x14ac:dyDescent="0.4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7" x14ac:dyDescent="0.4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7" x14ac:dyDescent="0.4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7" x14ac:dyDescent="0.4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7" x14ac:dyDescent="0.4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7" x14ac:dyDescent="0.4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7" x14ac:dyDescent="0.4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7" x14ac:dyDescent="0.4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7" x14ac:dyDescent="0.4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7" x14ac:dyDescent="0.4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7" x14ac:dyDescent="0.4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7" x14ac:dyDescent="0.4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7" x14ac:dyDescent="0.4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7" x14ac:dyDescent="0.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7" x14ac:dyDescent="0.4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7" x14ac:dyDescent="0.4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7" x14ac:dyDescent="0.4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7" x14ac:dyDescent="0.4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7" x14ac:dyDescent="0.4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7" x14ac:dyDescent="0.4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7" x14ac:dyDescent="0.4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7" x14ac:dyDescent="0.4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7" x14ac:dyDescent="0.4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7" x14ac:dyDescent="0.4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7" x14ac:dyDescent="0.4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7" x14ac:dyDescent="0.4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7" x14ac:dyDescent="0.4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7" x14ac:dyDescent="0.4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7" x14ac:dyDescent="0.4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7" x14ac:dyDescent="0.4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7" x14ac:dyDescent="0.4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7" x14ac:dyDescent="0.4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7" x14ac:dyDescent="0.4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7" x14ac:dyDescent="0.4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7" x14ac:dyDescent="0.4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7" x14ac:dyDescent="0.4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7" x14ac:dyDescent="0.4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7" x14ac:dyDescent="0.4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7" x14ac:dyDescent="0.4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7" x14ac:dyDescent="0.4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7" x14ac:dyDescent="0.4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7" x14ac:dyDescent="0.4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7" x14ac:dyDescent="0.4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7" x14ac:dyDescent="0.4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7" x14ac:dyDescent="0.4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7" x14ac:dyDescent="0.4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7" x14ac:dyDescent="0.4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7" x14ac:dyDescent="0.4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7" x14ac:dyDescent="0.4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7" x14ac:dyDescent="0.4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7" x14ac:dyDescent="0.4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7" x14ac:dyDescent="0.4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7" x14ac:dyDescent="0.4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7" x14ac:dyDescent="0.4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7" x14ac:dyDescent="0.4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7" x14ac:dyDescent="0.4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7" x14ac:dyDescent="0.4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7" x14ac:dyDescent="0.4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7" x14ac:dyDescent="0.4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7" x14ac:dyDescent="0.4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7" x14ac:dyDescent="0.4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7" x14ac:dyDescent="0.4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7" x14ac:dyDescent="0.4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7" x14ac:dyDescent="0.4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7" x14ac:dyDescent="0.4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7" x14ac:dyDescent="0.4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7" x14ac:dyDescent="0.4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7" x14ac:dyDescent="0.4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7" x14ac:dyDescent="0.4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N987"/>
  <sheetViews>
    <sheetView tabSelected="1" workbookViewId="0">
      <selection activeCell="C32" sqref="C32"/>
    </sheetView>
  </sheetViews>
  <sheetFormatPr defaultColWidth="14.453125" defaultRowHeight="15" customHeight="1" x14ac:dyDescent="0.35"/>
  <cols>
    <col min="1" max="1" width="4.26953125" customWidth="1"/>
    <col min="2" max="2" width="8.7265625" customWidth="1"/>
    <col min="3" max="3" width="17.7265625" customWidth="1"/>
    <col min="4" max="4" width="12.54296875" customWidth="1"/>
    <col min="5" max="5" width="11.08984375" customWidth="1"/>
    <col min="6" max="6" width="8.7265625" customWidth="1"/>
    <col min="7" max="7" width="1.7265625" customWidth="1"/>
    <col min="8" max="8" width="2.453125" customWidth="1"/>
    <col min="9" max="9" width="2.08984375" customWidth="1"/>
    <col min="10" max="10" width="8.7265625" customWidth="1"/>
    <col min="11" max="11" width="18.7265625" customWidth="1"/>
    <col min="12" max="13" width="11.54296875" customWidth="1"/>
    <col min="14" max="26" width="8.7265625" customWidth="1"/>
  </cols>
  <sheetData>
    <row r="1" spans="1:14" ht="26" x14ac:dyDescent="0.6">
      <c r="A1" s="59" t="s">
        <v>45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" customHeight="1" thickBot="1" x14ac:dyDescent="0.4"/>
    <row r="3" spans="1:14" ht="31" thickBot="1" x14ac:dyDescent="0.55000000000000004">
      <c r="A3" s="61"/>
      <c r="B3" s="62" t="s">
        <v>46</v>
      </c>
      <c r="C3" s="63"/>
      <c r="D3" s="61"/>
      <c r="E3" s="64" t="s">
        <v>47</v>
      </c>
      <c r="F3" s="65"/>
      <c r="G3" s="65"/>
      <c r="H3" s="66"/>
      <c r="I3" s="61"/>
      <c r="J3" s="62" t="s">
        <v>48</v>
      </c>
      <c r="K3" s="61"/>
      <c r="L3" s="61"/>
      <c r="M3" s="64" t="s">
        <v>47</v>
      </c>
      <c r="N3" s="61"/>
    </row>
    <row r="4" spans="1:14" thickBot="1" x14ac:dyDescent="0.4">
      <c r="A4" s="61"/>
      <c r="B4" s="67" t="s">
        <v>49</v>
      </c>
      <c r="C4" s="68">
        <v>0</v>
      </c>
      <c r="D4" s="61"/>
      <c r="E4" s="69">
        <f>+C4+E17</f>
        <v>27</v>
      </c>
      <c r="F4" s="65"/>
      <c r="G4" s="65"/>
      <c r="H4" s="66"/>
      <c r="I4" s="61"/>
      <c r="J4" s="67" t="s">
        <v>49</v>
      </c>
      <c r="K4" s="70">
        <v>0</v>
      </c>
      <c r="L4" s="65"/>
      <c r="M4" s="71">
        <f>+K4+M18</f>
        <v>27</v>
      </c>
      <c r="N4" s="61"/>
    </row>
    <row r="5" spans="1:14" ht="14.5" x14ac:dyDescent="0.35">
      <c r="A5" s="61"/>
      <c r="B5" s="61"/>
      <c r="C5" s="61"/>
      <c r="D5" s="61"/>
      <c r="E5" s="65"/>
      <c r="F5" s="65"/>
      <c r="G5" s="65"/>
      <c r="H5" s="66"/>
      <c r="I5" s="61"/>
      <c r="J5" s="61"/>
      <c r="K5" s="61"/>
      <c r="L5" s="72"/>
      <c r="M5" s="65"/>
      <c r="N5" s="61"/>
    </row>
    <row r="6" spans="1:14" ht="14.5" x14ac:dyDescent="0.35">
      <c r="A6" s="61"/>
      <c r="B6" s="73" t="s">
        <v>50</v>
      </c>
      <c r="C6" s="61"/>
      <c r="D6" s="72"/>
      <c r="E6" s="65"/>
      <c r="F6" s="65"/>
      <c r="G6" s="65"/>
      <c r="H6" s="66"/>
      <c r="I6" s="61"/>
      <c r="J6" s="73" t="s">
        <v>50</v>
      </c>
      <c r="K6" s="61"/>
      <c r="L6" s="72"/>
      <c r="M6" s="65"/>
      <c r="N6" s="61"/>
    </row>
    <row r="7" spans="1:14" ht="14.5" x14ac:dyDescent="0.35">
      <c r="A7" s="61"/>
      <c r="B7" s="61"/>
      <c r="C7" s="61"/>
      <c r="D7" s="74"/>
      <c r="E7" s="65"/>
      <c r="F7" s="65"/>
      <c r="G7" s="65"/>
      <c r="H7" s="66"/>
      <c r="I7" s="61"/>
      <c r="J7" s="61"/>
      <c r="K7" s="61"/>
      <c r="L7" s="74"/>
      <c r="M7" s="65"/>
      <c r="N7" s="61"/>
    </row>
    <row r="8" spans="1:14" ht="14.5" x14ac:dyDescent="0.35">
      <c r="A8" s="61"/>
      <c r="B8" s="75" t="s">
        <v>51</v>
      </c>
      <c r="C8" s="75" t="s">
        <v>52</v>
      </c>
      <c r="D8" s="75" t="s">
        <v>53</v>
      </c>
      <c r="E8" s="76" t="s">
        <v>13</v>
      </c>
      <c r="F8" s="77"/>
      <c r="G8" s="77"/>
      <c r="H8" s="78"/>
      <c r="I8" s="61"/>
      <c r="J8" s="75" t="s">
        <v>51</v>
      </c>
      <c r="K8" s="75" t="s">
        <v>52</v>
      </c>
      <c r="L8" s="75" t="s">
        <v>53</v>
      </c>
      <c r="M8" s="76" t="s">
        <v>13</v>
      </c>
      <c r="N8" s="61"/>
    </row>
    <row r="9" spans="1:14" ht="14.5" x14ac:dyDescent="0.35">
      <c r="A9" s="61"/>
      <c r="B9" s="79">
        <v>3110</v>
      </c>
      <c r="C9" s="1" t="s">
        <v>54</v>
      </c>
      <c r="D9" s="80">
        <v>0.1258</v>
      </c>
      <c r="E9" s="81">
        <f t="shared" ref="E9:E13" si="0">ROUND(SUM($C$4*D9),0)</f>
        <v>0</v>
      </c>
      <c r="F9" s="65"/>
      <c r="G9" s="65"/>
      <c r="H9" s="66"/>
      <c r="I9" s="61"/>
      <c r="J9" s="79">
        <v>3220</v>
      </c>
      <c r="K9" s="1" t="s">
        <v>55</v>
      </c>
      <c r="L9" s="82">
        <v>0.1305</v>
      </c>
      <c r="M9" s="81">
        <f t="shared" ref="M9:M14" si="1">ROUND(SUM($K$4*L9),0)</f>
        <v>0</v>
      </c>
      <c r="N9" s="61"/>
    </row>
    <row r="10" spans="1:14" ht="14.5" x14ac:dyDescent="0.35">
      <c r="A10" s="61"/>
      <c r="B10" s="79">
        <v>3340</v>
      </c>
      <c r="C10" s="1" t="s">
        <v>56</v>
      </c>
      <c r="D10" s="80">
        <v>1.4500000000000001E-2</v>
      </c>
      <c r="E10" s="81">
        <f t="shared" si="0"/>
        <v>0</v>
      </c>
      <c r="F10" s="65"/>
      <c r="G10" s="65"/>
      <c r="H10" s="66"/>
      <c r="I10" s="61"/>
      <c r="J10" s="79">
        <v>3320</v>
      </c>
      <c r="K10" s="1" t="s">
        <v>57</v>
      </c>
      <c r="L10" s="80">
        <v>6.2E-2</v>
      </c>
      <c r="M10" s="81">
        <f t="shared" si="1"/>
        <v>0</v>
      </c>
      <c r="N10" s="61"/>
    </row>
    <row r="11" spans="1:14" ht="14.5" x14ac:dyDescent="0.35">
      <c r="A11" s="61"/>
      <c r="B11" s="79">
        <v>3510</v>
      </c>
      <c r="C11" s="1" t="s">
        <v>58</v>
      </c>
      <c r="D11" s="80">
        <v>6.9999999999999999E-4</v>
      </c>
      <c r="E11" s="81">
        <f t="shared" si="0"/>
        <v>0</v>
      </c>
      <c r="F11" s="65"/>
      <c r="G11" s="65"/>
      <c r="H11" s="66"/>
      <c r="I11" s="61"/>
      <c r="J11" s="79">
        <v>3350</v>
      </c>
      <c r="K11" s="1" t="s">
        <v>56</v>
      </c>
      <c r="L11" s="80">
        <v>1.4500000000000001E-2</v>
      </c>
      <c r="M11" s="81">
        <f t="shared" si="1"/>
        <v>0</v>
      </c>
      <c r="N11" s="61"/>
    </row>
    <row r="12" spans="1:14" ht="14.5" x14ac:dyDescent="0.35">
      <c r="A12" s="61"/>
      <c r="B12" s="79">
        <v>3610</v>
      </c>
      <c r="C12" s="1" t="s">
        <v>59</v>
      </c>
      <c r="D12" s="80">
        <v>1.6E-2</v>
      </c>
      <c r="E12" s="81">
        <f t="shared" si="0"/>
        <v>0</v>
      </c>
      <c r="F12" s="65"/>
      <c r="G12" s="65"/>
      <c r="H12" s="66"/>
      <c r="I12" s="61"/>
      <c r="J12" s="79">
        <v>3520</v>
      </c>
      <c r="K12" s="1" t="s">
        <v>58</v>
      </c>
      <c r="L12" s="80">
        <v>6.9999999999999999E-4</v>
      </c>
      <c r="M12" s="81">
        <f t="shared" si="1"/>
        <v>0</v>
      </c>
      <c r="N12" s="61"/>
    </row>
    <row r="13" spans="1:14" ht="14.5" x14ac:dyDescent="0.35">
      <c r="A13" s="61"/>
      <c r="B13" s="83">
        <v>3712</v>
      </c>
      <c r="C13" s="84" t="s">
        <v>60</v>
      </c>
      <c r="D13" s="85">
        <v>8.2500000000000004E-2</v>
      </c>
      <c r="E13" s="81">
        <f t="shared" si="0"/>
        <v>0</v>
      </c>
      <c r="F13" s="65"/>
      <c r="G13" s="65"/>
      <c r="H13" s="66"/>
      <c r="I13" s="61"/>
      <c r="J13" s="83">
        <v>3620</v>
      </c>
      <c r="K13" s="1" t="s">
        <v>59</v>
      </c>
      <c r="L13" s="85">
        <v>1.6E-2</v>
      </c>
      <c r="M13" s="81">
        <f t="shared" si="1"/>
        <v>0</v>
      </c>
      <c r="N13" s="61"/>
    </row>
    <row r="14" spans="1:14" ht="14.5" x14ac:dyDescent="0.35">
      <c r="A14" s="61"/>
      <c r="B14" s="83">
        <v>3415</v>
      </c>
      <c r="C14" s="84" t="s">
        <v>61</v>
      </c>
      <c r="D14" s="85" t="s">
        <v>62</v>
      </c>
      <c r="E14" s="86">
        <v>27</v>
      </c>
      <c r="F14" s="65"/>
      <c r="G14" s="65"/>
      <c r="H14" s="66"/>
      <c r="I14" s="61"/>
      <c r="J14" s="83">
        <v>3722</v>
      </c>
      <c r="K14" s="84" t="s">
        <v>60</v>
      </c>
      <c r="L14" s="85">
        <v>8.2500000000000004E-2</v>
      </c>
      <c r="M14" s="81">
        <f t="shared" si="1"/>
        <v>0</v>
      </c>
      <c r="N14" s="61"/>
    </row>
    <row r="15" spans="1:14" ht="14.5" x14ac:dyDescent="0.35">
      <c r="A15" s="61"/>
      <c r="B15" s="79">
        <v>3411</v>
      </c>
      <c r="C15" s="1" t="s">
        <v>63</v>
      </c>
      <c r="D15" s="87" t="s">
        <v>64</v>
      </c>
      <c r="E15" s="88"/>
      <c r="F15" s="65"/>
      <c r="G15" s="65"/>
      <c r="H15" s="66"/>
      <c r="I15" s="61"/>
      <c r="J15" s="83">
        <v>3425</v>
      </c>
      <c r="K15" s="84" t="s">
        <v>61</v>
      </c>
      <c r="L15" s="85" t="s">
        <v>62</v>
      </c>
      <c r="M15" s="86">
        <f>ROUND(SUM($K$4/1000*0.175)+($K$4/100*0.31)+27,0)</f>
        <v>27</v>
      </c>
      <c r="N15" s="61"/>
    </row>
    <row r="16" spans="1:14" thickBot="1" x14ac:dyDescent="0.4">
      <c r="A16" s="61"/>
      <c r="B16" s="83">
        <v>3412</v>
      </c>
      <c r="C16" s="84" t="s">
        <v>65</v>
      </c>
      <c r="D16" s="89" t="s">
        <v>64</v>
      </c>
      <c r="E16" s="90"/>
      <c r="F16" s="65"/>
      <c r="G16" s="65"/>
      <c r="H16" s="66"/>
      <c r="I16" s="61"/>
      <c r="J16" s="79">
        <v>3421</v>
      </c>
      <c r="K16" s="1" t="s">
        <v>66</v>
      </c>
      <c r="L16" s="87" t="s">
        <v>64</v>
      </c>
      <c r="M16" s="91"/>
      <c r="N16" s="61"/>
    </row>
    <row r="17" spans="1:14" thickBot="1" x14ac:dyDescent="0.4">
      <c r="A17" s="61"/>
      <c r="B17" s="92" t="s">
        <v>67</v>
      </c>
      <c r="C17" s="93"/>
      <c r="D17" s="93"/>
      <c r="E17" s="94">
        <f>SUM(E9:E16)</f>
        <v>27</v>
      </c>
      <c r="F17" s="95"/>
      <c r="G17" s="95"/>
      <c r="H17" s="96"/>
      <c r="I17" s="61"/>
      <c r="J17" s="83">
        <v>3422</v>
      </c>
      <c r="K17" s="84" t="s">
        <v>68</v>
      </c>
      <c r="L17" s="89" t="s">
        <v>64</v>
      </c>
      <c r="M17" s="90"/>
      <c r="N17" s="97"/>
    </row>
    <row r="18" spans="1:14" thickBot="1" x14ac:dyDescent="0.4">
      <c r="A18" s="61"/>
      <c r="B18" s="61"/>
      <c r="C18" s="61"/>
      <c r="D18" s="61"/>
      <c r="E18" s="65"/>
      <c r="F18" s="65"/>
      <c r="G18" s="65"/>
      <c r="H18" s="66"/>
      <c r="I18" s="61"/>
      <c r="J18" s="92" t="s">
        <v>67</v>
      </c>
      <c r="K18" s="93"/>
      <c r="L18" s="93"/>
      <c r="M18" s="94">
        <f>SUM(M9:M17)</f>
        <v>27</v>
      </c>
      <c r="N18" s="61"/>
    </row>
    <row r="19" spans="1:14" ht="14.5" x14ac:dyDescent="0.35">
      <c r="A19" s="98"/>
      <c r="B19" s="98"/>
      <c r="C19" s="98"/>
      <c r="D19" s="98"/>
      <c r="E19" s="66"/>
      <c r="F19" s="66"/>
      <c r="G19" s="66"/>
      <c r="H19" s="66"/>
      <c r="I19" s="98"/>
      <c r="J19" s="99"/>
      <c r="K19" s="100"/>
      <c r="L19" s="100"/>
      <c r="M19" s="96"/>
      <c r="N19" s="98"/>
    </row>
    <row r="20" spans="1:14" ht="14.5" x14ac:dyDescent="0.35">
      <c r="A20" s="61"/>
      <c r="B20" s="73" t="s">
        <v>79</v>
      </c>
      <c r="C20" s="61"/>
      <c r="D20" s="61"/>
      <c r="E20" s="65"/>
      <c r="F20" s="65"/>
      <c r="G20" s="65"/>
      <c r="H20" s="65"/>
      <c r="I20" s="61"/>
      <c r="J20" s="73" t="s">
        <v>78</v>
      </c>
      <c r="K20" s="61"/>
      <c r="L20" s="61"/>
      <c r="M20" s="65"/>
      <c r="N20" s="61"/>
    </row>
    <row r="21" spans="1:14" ht="15.75" customHeight="1" x14ac:dyDescent="0.35">
      <c r="A21" s="61"/>
      <c r="B21" s="61"/>
      <c r="C21" s="61"/>
      <c r="D21" s="61"/>
      <c r="E21" s="65"/>
      <c r="F21" s="65"/>
      <c r="G21" s="65"/>
      <c r="H21" s="65"/>
      <c r="I21" s="61"/>
      <c r="J21" s="61"/>
      <c r="K21" s="61"/>
      <c r="L21" s="61"/>
      <c r="M21" s="65"/>
      <c r="N21" s="61"/>
    </row>
    <row r="22" spans="1:14" ht="15.75" customHeight="1" x14ac:dyDescent="0.35">
      <c r="A22" s="61"/>
      <c r="B22" s="101" t="s">
        <v>51</v>
      </c>
      <c r="C22" s="75" t="s">
        <v>52</v>
      </c>
      <c r="D22" s="102" t="s">
        <v>69</v>
      </c>
      <c r="E22" s="102" t="s">
        <v>70</v>
      </c>
      <c r="F22" s="102" t="s">
        <v>71</v>
      </c>
      <c r="G22" s="103"/>
      <c r="H22" s="103"/>
      <c r="I22" s="103"/>
      <c r="J22" s="101" t="s">
        <v>51</v>
      </c>
      <c r="K22" s="75" t="s">
        <v>52</v>
      </c>
      <c r="L22" s="102" t="s">
        <v>69</v>
      </c>
      <c r="M22" s="102" t="s">
        <v>70</v>
      </c>
      <c r="N22" s="102" t="s">
        <v>71</v>
      </c>
    </row>
    <row r="23" spans="1:14" ht="15.75" customHeight="1" x14ac:dyDescent="0.35">
      <c r="A23" s="61"/>
      <c r="B23" s="79" t="s">
        <v>72</v>
      </c>
      <c r="C23" s="104" t="s">
        <v>80</v>
      </c>
      <c r="D23" s="105">
        <v>825</v>
      </c>
      <c r="E23" s="105">
        <v>1394.97</v>
      </c>
      <c r="F23" s="105">
        <v>1828.41</v>
      </c>
      <c r="G23" s="106"/>
      <c r="H23" s="107"/>
      <c r="I23" s="107"/>
      <c r="J23" s="79">
        <v>3421</v>
      </c>
      <c r="K23" s="104" t="s">
        <v>80</v>
      </c>
      <c r="L23" s="105">
        <v>800</v>
      </c>
      <c r="M23" s="105">
        <v>1372</v>
      </c>
      <c r="N23" s="105">
        <v>1790</v>
      </c>
    </row>
    <row r="24" spans="1:14" ht="15.75" customHeight="1" x14ac:dyDescent="0.35">
      <c r="A24" s="61"/>
      <c r="B24" s="79" t="s">
        <v>72</v>
      </c>
      <c r="C24" s="104" t="s">
        <v>81</v>
      </c>
      <c r="D24" s="105">
        <v>825</v>
      </c>
      <c r="E24" s="105">
        <v>1395</v>
      </c>
      <c r="F24" s="105">
        <v>1828</v>
      </c>
      <c r="G24" s="106"/>
      <c r="H24" s="107"/>
      <c r="I24" s="107"/>
      <c r="J24" s="79">
        <v>3421</v>
      </c>
      <c r="K24" s="104" t="s">
        <v>81</v>
      </c>
      <c r="L24" s="105">
        <v>800</v>
      </c>
      <c r="M24" s="105">
        <v>1372</v>
      </c>
      <c r="N24" s="105">
        <v>1790</v>
      </c>
    </row>
    <row r="25" spans="1:14" ht="15.75" customHeight="1" x14ac:dyDescent="0.35">
      <c r="A25" s="61"/>
      <c r="B25" s="79" t="s">
        <v>73</v>
      </c>
      <c r="C25" s="104" t="s">
        <v>74</v>
      </c>
      <c r="D25" s="108">
        <v>365</v>
      </c>
      <c r="E25" s="108">
        <v>584</v>
      </c>
      <c r="F25" s="108">
        <v>889</v>
      </c>
      <c r="G25" s="107"/>
      <c r="H25" s="107"/>
      <c r="I25" s="107"/>
      <c r="J25" s="79">
        <v>3422</v>
      </c>
      <c r="K25" s="104" t="s">
        <v>74</v>
      </c>
      <c r="L25" s="108">
        <v>365</v>
      </c>
      <c r="M25" s="108">
        <v>584</v>
      </c>
      <c r="N25" s="108">
        <v>889</v>
      </c>
    </row>
    <row r="26" spans="1:14" ht="15.75" customHeight="1" x14ac:dyDescent="0.35">
      <c r="A26" s="61"/>
      <c r="B26" s="109"/>
      <c r="C26" s="110"/>
      <c r="D26" s="107"/>
      <c r="E26" s="107"/>
      <c r="F26" s="107"/>
      <c r="G26" s="107"/>
      <c r="H26" s="107"/>
      <c r="I26" s="107"/>
      <c r="J26" s="109"/>
      <c r="K26" s="110"/>
      <c r="L26" s="107"/>
      <c r="M26" s="107"/>
      <c r="N26" s="107"/>
    </row>
    <row r="27" spans="1:14" ht="15.75" customHeight="1" x14ac:dyDescent="0.35">
      <c r="A27" s="98"/>
      <c r="B27" s="111"/>
      <c r="C27" s="112"/>
      <c r="D27" s="113"/>
      <c r="E27" s="113"/>
      <c r="F27" s="113"/>
      <c r="G27" s="113"/>
      <c r="H27" s="107"/>
      <c r="I27" s="113"/>
      <c r="J27" s="111"/>
      <c r="K27" s="112"/>
      <c r="L27" s="113"/>
      <c r="M27" s="113"/>
      <c r="N27" s="113"/>
    </row>
    <row r="28" spans="1:14" ht="7" customHeight="1" x14ac:dyDescent="0.35">
      <c r="A28" s="61"/>
      <c r="B28" s="61"/>
      <c r="C28" s="61"/>
      <c r="D28" s="65"/>
      <c r="E28" s="61"/>
      <c r="F28" s="61"/>
      <c r="G28" s="61"/>
      <c r="H28" s="98"/>
      <c r="I28" s="61"/>
      <c r="J28" s="61"/>
      <c r="K28" s="61"/>
      <c r="L28" s="61"/>
      <c r="M28" s="61"/>
      <c r="N28" s="61"/>
    </row>
    <row r="29" spans="1:14" ht="15.75" customHeight="1" thickBot="1" x14ac:dyDescent="0.4"/>
    <row r="30" spans="1:14" ht="30" customHeight="1" thickBot="1" x14ac:dyDescent="0.55000000000000004">
      <c r="A30" s="61"/>
      <c r="B30" s="62" t="s">
        <v>76</v>
      </c>
      <c r="C30" s="63"/>
      <c r="D30" s="61"/>
      <c r="E30" s="64" t="s">
        <v>47</v>
      </c>
      <c r="F30" s="65"/>
      <c r="G30" s="65"/>
      <c r="H30" s="66"/>
      <c r="J30" s="114" t="s">
        <v>77</v>
      </c>
      <c r="K30" s="63"/>
      <c r="L30" s="61"/>
      <c r="M30" s="64" t="s">
        <v>47</v>
      </c>
      <c r="N30" s="65"/>
    </row>
    <row r="31" spans="1:14" ht="15.75" customHeight="1" thickBot="1" x14ac:dyDescent="0.4">
      <c r="A31" s="61"/>
      <c r="B31" s="67" t="s">
        <v>49</v>
      </c>
      <c r="C31" s="70">
        <v>0</v>
      </c>
      <c r="D31" s="61"/>
      <c r="E31" s="69">
        <f>+C31+E40</f>
        <v>0</v>
      </c>
      <c r="F31" s="65"/>
      <c r="G31" s="65"/>
      <c r="H31" s="66"/>
      <c r="J31" s="67" t="s">
        <v>49</v>
      </c>
      <c r="K31" s="70">
        <v>0</v>
      </c>
      <c r="L31" s="61"/>
      <c r="M31" s="69">
        <f>+K31+M40</f>
        <v>0</v>
      </c>
      <c r="N31" s="65"/>
    </row>
    <row r="32" spans="1:14" ht="15.75" customHeight="1" x14ac:dyDescent="0.35">
      <c r="A32" s="61"/>
      <c r="B32" s="61"/>
      <c r="C32" s="61"/>
      <c r="D32" s="61"/>
      <c r="E32" s="65"/>
      <c r="F32" s="65"/>
      <c r="G32" s="65"/>
      <c r="H32" s="66"/>
      <c r="J32" s="61"/>
      <c r="K32" s="61"/>
      <c r="L32" s="61"/>
      <c r="M32" s="65"/>
      <c r="N32" s="65"/>
    </row>
    <row r="33" spans="1:14" ht="15.75" customHeight="1" x14ac:dyDescent="0.35">
      <c r="A33" s="61"/>
      <c r="B33" s="73" t="s">
        <v>50</v>
      </c>
      <c r="C33" s="61"/>
      <c r="D33" s="72"/>
      <c r="E33" s="65"/>
      <c r="F33" s="65"/>
      <c r="G33" s="65"/>
      <c r="H33" s="66"/>
      <c r="J33" s="73" t="s">
        <v>50</v>
      </c>
      <c r="K33" s="61"/>
      <c r="L33" s="72"/>
      <c r="M33" s="65"/>
      <c r="N33" s="65"/>
    </row>
    <row r="34" spans="1:14" ht="15.75" customHeight="1" x14ac:dyDescent="0.35">
      <c r="A34" s="61"/>
      <c r="B34" s="61"/>
      <c r="C34" s="61"/>
      <c r="D34" s="74"/>
      <c r="E34" s="65"/>
      <c r="F34" s="65"/>
      <c r="G34" s="65"/>
      <c r="H34" s="66"/>
      <c r="J34" s="61"/>
      <c r="K34" s="61"/>
      <c r="L34" s="74"/>
      <c r="M34" s="65"/>
      <c r="N34" s="65"/>
    </row>
    <row r="35" spans="1:14" ht="15.75" customHeight="1" x14ac:dyDescent="0.35">
      <c r="A35" s="61"/>
      <c r="B35" s="75" t="s">
        <v>51</v>
      </c>
      <c r="C35" s="75" t="s">
        <v>52</v>
      </c>
      <c r="D35" s="75" t="s">
        <v>53</v>
      </c>
      <c r="E35" s="76" t="s">
        <v>13</v>
      </c>
      <c r="F35" s="77"/>
      <c r="G35" s="77"/>
      <c r="H35" s="66"/>
      <c r="J35" s="75" t="s">
        <v>51</v>
      </c>
      <c r="K35" s="75" t="s">
        <v>52</v>
      </c>
      <c r="L35" s="75" t="s">
        <v>53</v>
      </c>
      <c r="M35" s="76" t="s">
        <v>13</v>
      </c>
      <c r="N35" s="77"/>
    </row>
    <row r="36" spans="1:14" ht="15.75" customHeight="1" x14ac:dyDescent="0.35">
      <c r="A36" s="61"/>
      <c r="B36" s="79">
        <v>3110</v>
      </c>
      <c r="C36" s="1" t="s">
        <v>54</v>
      </c>
      <c r="D36" s="80">
        <v>0.1258</v>
      </c>
      <c r="E36" s="81">
        <f t="shared" ref="E36:E39" si="2">ROUND(SUM($C$31*D36),0)</f>
        <v>0</v>
      </c>
      <c r="F36" s="65"/>
      <c r="G36" s="65"/>
      <c r="H36" s="66"/>
      <c r="J36" s="79">
        <v>3320</v>
      </c>
      <c r="K36" s="1" t="s">
        <v>57</v>
      </c>
      <c r="L36" s="115">
        <v>6.2E-2</v>
      </c>
      <c r="M36" s="81">
        <f>ROUND((SUM($K$31*L36)),0)</f>
        <v>0</v>
      </c>
      <c r="N36" s="65"/>
    </row>
    <row r="37" spans="1:14" ht="15.75" customHeight="1" x14ac:dyDescent="0.35">
      <c r="A37" s="61"/>
      <c r="B37" s="79">
        <v>3340</v>
      </c>
      <c r="C37" s="1" t="s">
        <v>56</v>
      </c>
      <c r="D37" s="80">
        <v>1.4500000000000001E-2</v>
      </c>
      <c r="E37" s="81">
        <f t="shared" si="2"/>
        <v>0</v>
      </c>
      <c r="F37" s="65"/>
      <c r="G37" s="65"/>
      <c r="H37" s="66"/>
      <c r="J37" s="79">
        <v>3350</v>
      </c>
      <c r="K37" s="1" t="s">
        <v>56</v>
      </c>
      <c r="L37" s="115">
        <v>1.4500000000000001E-2</v>
      </c>
      <c r="M37" s="81">
        <f>ROUND((SUM($K$31*L37)),0)</f>
        <v>0</v>
      </c>
      <c r="N37" s="65"/>
    </row>
    <row r="38" spans="1:14" ht="15.75" customHeight="1" x14ac:dyDescent="0.35">
      <c r="A38" s="61"/>
      <c r="B38" s="79">
        <v>3510</v>
      </c>
      <c r="C38" s="1" t="s">
        <v>58</v>
      </c>
      <c r="D38" s="80">
        <v>6.9999999999999999E-4</v>
      </c>
      <c r="E38" s="81">
        <f t="shared" si="2"/>
        <v>0</v>
      </c>
      <c r="F38" s="65"/>
      <c r="G38" s="65"/>
      <c r="H38" s="66"/>
      <c r="J38" s="79">
        <v>3520</v>
      </c>
      <c r="K38" s="1" t="s">
        <v>58</v>
      </c>
      <c r="L38" s="115">
        <v>6.9999999999999999E-4</v>
      </c>
      <c r="M38" s="81">
        <f>ROUND((SUM($K$31*L38)),0)</f>
        <v>0</v>
      </c>
      <c r="N38" s="65"/>
    </row>
    <row r="39" spans="1:14" ht="15.75" customHeight="1" thickBot="1" x14ac:dyDescent="0.4">
      <c r="A39" s="61"/>
      <c r="B39" s="79">
        <v>3610</v>
      </c>
      <c r="C39" s="1" t="s">
        <v>59</v>
      </c>
      <c r="D39" s="80">
        <v>1.6E-2</v>
      </c>
      <c r="E39" s="81">
        <f t="shared" si="2"/>
        <v>0</v>
      </c>
      <c r="F39" s="65"/>
      <c r="G39" s="65"/>
      <c r="H39" s="66"/>
      <c r="J39" s="79">
        <v>3620</v>
      </c>
      <c r="K39" s="1" t="s">
        <v>59</v>
      </c>
      <c r="L39" s="115">
        <v>1.6E-2</v>
      </c>
      <c r="M39" s="81">
        <f>ROUND((SUM($K$31*L39)),0)</f>
        <v>0</v>
      </c>
      <c r="N39" s="65"/>
    </row>
    <row r="40" spans="1:14" ht="15.75" customHeight="1" thickBot="1" x14ac:dyDescent="0.4">
      <c r="A40" s="61"/>
      <c r="B40" s="92" t="s">
        <v>67</v>
      </c>
      <c r="C40" s="93"/>
      <c r="D40" s="93"/>
      <c r="E40" s="94">
        <f>SUM(E36:E39)</f>
        <v>0</v>
      </c>
      <c r="F40" s="95"/>
      <c r="G40" s="95"/>
      <c r="H40" s="66"/>
      <c r="J40" s="92" t="s">
        <v>75</v>
      </c>
      <c r="K40" s="93"/>
      <c r="L40" s="93"/>
      <c r="M40" s="94">
        <f>SUM(M36:M39)</f>
        <v>0</v>
      </c>
      <c r="N40" s="95"/>
    </row>
    <row r="41" spans="1:14" ht="15.75" customHeight="1" x14ac:dyDescent="0.35">
      <c r="A41" s="61"/>
      <c r="B41" s="61"/>
      <c r="C41" s="61"/>
      <c r="D41" s="61"/>
      <c r="E41" s="65"/>
      <c r="F41" s="65"/>
      <c r="G41" s="65"/>
      <c r="H41" s="66"/>
      <c r="J41" s="61"/>
      <c r="K41" s="61"/>
      <c r="L41" s="61"/>
      <c r="M41" s="61"/>
      <c r="N41" s="61"/>
    </row>
    <row r="42" spans="1:14" ht="15.75" customHeight="1" x14ac:dyDescent="0.35">
      <c r="A42" s="98"/>
      <c r="B42" s="98"/>
      <c r="C42" s="98"/>
      <c r="D42" s="98"/>
      <c r="E42" s="66"/>
      <c r="F42" s="66"/>
      <c r="G42" s="66"/>
      <c r="H42" s="66"/>
      <c r="I42" s="98"/>
      <c r="J42" s="98"/>
      <c r="K42" s="98"/>
      <c r="L42" s="98"/>
      <c r="M42" s="98"/>
      <c r="N42" s="98"/>
    </row>
    <row r="43" spans="1:14" ht="15.75" customHeight="1" x14ac:dyDescent="0.35"/>
    <row r="44" spans="1:14" ht="15.75" customHeight="1" x14ac:dyDescent="0.35"/>
    <row r="45" spans="1:14" ht="15.75" customHeight="1" x14ac:dyDescent="0.35"/>
    <row r="46" spans="1:14" ht="15.75" customHeight="1" x14ac:dyDescent="0.35"/>
    <row r="47" spans="1:14" ht="15.75" customHeight="1" x14ac:dyDescent="0.35"/>
    <row r="48" spans="1:14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</sheetData>
  <mergeCells count="5">
    <mergeCell ref="A1:N1"/>
    <mergeCell ref="B17:D17"/>
    <mergeCell ref="J18:L18"/>
    <mergeCell ref="B40:D40"/>
    <mergeCell ref="J40:L40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activeCell="C3" sqref="C3"/>
    </sheetView>
  </sheetViews>
  <sheetFormatPr defaultColWidth="14.453125" defaultRowHeight="15" customHeight="1" x14ac:dyDescent="0.45"/>
  <cols>
    <col min="1" max="1" width="8.7265625" style="2" customWidth="1"/>
    <col min="2" max="2" width="31.81640625" style="2" customWidth="1"/>
    <col min="3" max="3" width="14.81640625" style="2" customWidth="1"/>
    <col min="4" max="4" width="8.7265625" style="2" customWidth="1"/>
    <col min="5" max="5" width="9.54296875" style="2" customWidth="1"/>
    <col min="6" max="6" width="12.453125" style="2" customWidth="1"/>
    <col min="7" max="26" width="8.7265625" style="2" customWidth="1"/>
    <col min="27" max="16384" width="14.453125" style="2"/>
  </cols>
  <sheetData>
    <row r="1" spans="1:6" ht="21" x14ac:dyDescent="0.55000000000000004">
      <c r="A1" s="31" t="s">
        <v>0</v>
      </c>
      <c r="B1" s="33"/>
      <c r="C1" s="34"/>
      <c r="D1" s="35"/>
      <c r="E1" s="36"/>
    </row>
    <row r="2" spans="1:6" ht="17" x14ac:dyDescent="0.45">
      <c r="A2" s="44"/>
      <c r="B2" s="45" t="s">
        <v>4</v>
      </c>
      <c r="C2" s="46"/>
      <c r="D2" s="47"/>
      <c r="E2" s="48"/>
      <c r="F2" s="2" t="s">
        <v>10</v>
      </c>
    </row>
    <row r="3" spans="1:6" ht="17" x14ac:dyDescent="0.45">
      <c r="A3" s="49" t="s">
        <v>11</v>
      </c>
      <c r="B3" s="50" t="s">
        <v>12</v>
      </c>
      <c r="C3" s="50" t="s">
        <v>29</v>
      </c>
      <c r="D3" s="50" t="s">
        <v>13</v>
      </c>
      <c r="E3" s="50" t="s">
        <v>14</v>
      </c>
    </row>
    <row r="4" spans="1:6" ht="17" x14ac:dyDescent="0.45">
      <c r="A4" s="19">
        <v>1000</v>
      </c>
      <c r="B4" s="19" t="s">
        <v>16</v>
      </c>
      <c r="C4" s="19">
        <v>1</v>
      </c>
      <c r="D4" s="19">
        <v>20000</v>
      </c>
      <c r="E4" s="21">
        <f t="shared" ref="E4:E6" si="0">SUM(C4*D4)</f>
        <v>20000</v>
      </c>
    </row>
    <row r="5" spans="1:6" ht="17" x14ac:dyDescent="0.45">
      <c r="A5" s="19">
        <v>1000</v>
      </c>
      <c r="B5" s="19" t="s">
        <v>18</v>
      </c>
      <c r="C5" s="19">
        <v>1</v>
      </c>
      <c r="D5" s="19">
        <v>20000</v>
      </c>
      <c r="E5" s="21">
        <f t="shared" si="0"/>
        <v>20000</v>
      </c>
    </row>
    <row r="6" spans="1:6" ht="17" x14ac:dyDescent="0.45">
      <c r="A6" s="19">
        <v>1001</v>
      </c>
      <c r="B6" s="19" t="s">
        <v>18</v>
      </c>
      <c r="C6" s="19">
        <v>1</v>
      </c>
      <c r="D6" s="19">
        <v>14000</v>
      </c>
      <c r="E6" s="21">
        <f t="shared" si="0"/>
        <v>14000</v>
      </c>
    </row>
    <row r="7" spans="1:6" ht="17" x14ac:dyDescent="0.45">
      <c r="A7" s="19">
        <v>3000</v>
      </c>
      <c r="B7" s="19" t="s">
        <v>19</v>
      </c>
      <c r="C7" s="19"/>
      <c r="D7" s="19"/>
      <c r="E7" s="21">
        <f>SUM(E4:E6)*0.525</f>
        <v>28350</v>
      </c>
    </row>
    <row r="8" spans="1:6" ht="17" x14ac:dyDescent="0.45">
      <c r="A8" s="19"/>
      <c r="B8" s="19"/>
      <c r="C8" s="22" t="s">
        <v>20</v>
      </c>
      <c r="D8" s="20"/>
      <c r="E8" s="21">
        <f>SUM(E4:E7)</f>
        <v>82350</v>
      </c>
    </row>
    <row r="9" spans="1:6" ht="17" x14ac:dyDescent="0.45">
      <c r="A9" s="19">
        <v>4000</v>
      </c>
      <c r="B9" s="19" t="s">
        <v>23</v>
      </c>
      <c r="C9" s="19">
        <v>8</v>
      </c>
      <c r="D9" s="19">
        <v>350</v>
      </c>
      <c r="E9" s="21">
        <f t="shared" ref="E9:E10" si="1">SUM(C9*D9)</f>
        <v>2800</v>
      </c>
    </row>
    <row r="10" spans="1:6" ht="17" x14ac:dyDescent="0.45">
      <c r="A10" s="19">
        <v>4000</v>
      </c>
      <c r="B10" s="19" t="s">
        <v>24</v>
      </c>
      <c r="C10" s="19">
        <v>8</v>
      </c>
      <c r="D10" s="19">
        <v>350</v>
      </c>
      <c r="E10" s="21">
        <f t="shared" si="1"/>
        <v>2800</v>
      </c>
    </row>
    <row r="11" spans="1:6" ht="17" x14ac:dyDescent="0.45">
      <c r="A11" s="19">
        <v>4000</v>
      </c>
      <c r="B11" s="19" t="s">
        <v>25</v>
      </c>
      <c r="C11" s="19">
        <v>12</v>
      </c>
      <c r="D11" s="19">
        <v>250</v>
      </c>
      <c r="E11" s="21">
        <v>3000</v>
      </c>
    </row>
    <row r="12" spans="1:6" ht="17" x14ac:dyDescent="0.45">
      <c r="A12" s="19">
        <v>5000</v>
      </c>
      <c r="B12" s="19" t="s">
        <v>26</v>
      </c>
      <c r="C12" s="19">
        <v>2</v>
      </c>
      <c r="D12" s="19">
        <v>2500</v>
      </c>
      <c r="E12" s="21">
        <f>SUM(C12*D12)</f>
        <v>5000</v>
      </c>
    </row>
    <row r="13" spans="1:6" ht="17" x14ac:dyDescent="0.45">
      <c r="A13" s="19"/>
      <c r="B13" s="19"/>
      <c r="C13" s="22" t="s">
        <v>20</v>
      </c>
      <c r="D13" s="20"/>
      <c r="E13" s="21">
        <f>SUM(E9:E12)</f>
        <v>13600</v>
      </c>
      <c r="F13" s="23"/>
    </row>
    <row r="14" spans="1:6" ht="17" x14ac:dyDescent="0.45">
      <c r="A14" s="19"/>
      <c r="B14" s="19" t="s">
        <v>27</v>
      </c>
      <c r="C14" s="19"/>
      <c r="D14" s="19"/>
      <c r="E14" s="21">
        <f>SUM(E4:E12)*0.04</f>
        <v>7132</v>
      </c>
    </row>
    <row r="15" spans="1:6" ht="17" x14ac:dyDescent="0.45">
      <c r="A15" s="19"/>
      <c r="B15" s="19"/>
      <c r="C15" s="19"/>
      <c r="D15" s="19" t="s">
        <v>14</v>
      </c>
      <c r="E15" s="21">
        <f>SUM(E8+E13+E14)</f>
        <v>103082</v>
      </c>
    </row>
    <row r="16" spans="1:6" ht="17" x14ac:dyDescent="0.45">
      <c r="E16" s="24"/>
    </row>
    <row r="18" spans="2:2" ht="17" x14ac:dyDescent="0.45">
      <c r="B18" s="25"/>
    </row>
    <row r="21" spans="2:2" ht="15.75" customHeight="1" x14ac:dyDescent="0.45"/>
    <row r="22" spans="2:2" ht="15.75" customHeight="1" x14ac:dyDescent="0.45"/>
    <row r="23" spans="2:2" ht="15.75" customHeight="1" x14ac:dyDescent="0.45"/>
    <row r="24" spans="2:2" ht="15.75" customHeight="1" x14ac:dyDescent="0.45"/>
    <row r="25" spans="2:2" ht="15.75" customHeight="1" x14ac:dyDescent="0.45"/>
    <row r="26" spans="2:2" ht="15.75" customHeight="1" x14ac:dyDescent="0.45"/>
    <row r="27" spans="2:2" ht="15.75" customHeight="1" x14ac:dyDescent="0.45"/>
    <row r="28" spans="2:2" ht="15.75" customHeight="1" x14ac:dyDescent="0.45"/>
    <row r="29" spans="2:2" ht="15.75" customHeight="1" x14ac:dyDescent="0.45"/>
    <row r="30" spans="2:2" ht="15.75" customHeight="1" x14ac:dyDescent="0.45"/>
    <row r="31" spans="2:2" ht="15.75" customHeight="1" x14ac:dyDescent="0.45"/>
    <row r="32" spans="2: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">
    <mergeCell ref="B2:C2"/>
    <mergeCell ref="C8:D8"/>
    <mergeCell ref="C13:D13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activeCell="J25" sqref="J25"/>
    </sheetView>
  </sheetViews>
  <sheetFormatPr defaultColWidth="14.453125" defaultRowHeight="15" customHeight="1" x14ac:dyDescent="0.45"/>
  <cols>
    <col min="1" max="1" width="8.7265625" style="2" customWidth="1"/>
    <col min="2" max="2" width="31.81640625" style="2" customWidth="1"/>
    <col min="3" max="3" width="14.81640625" style="2" customWidth="1"/>
    <col min="4" max="5" width="9.54296875" style="2" customWidth="1"/>
    <col min="6" max="6" width="12.453125" style="2" customWidth="1"/>
    <col min="7" max="26" width="8.7265625" style="2" customWidth="1"/>
    <col min="27" max="16384" width="14.453125" style="2"/>
  </cols>
  <sheetData>
    <row r="1" spans="1:6" ht="21" x14ac:dyDescent="0.55000000000000004">
      <c r="A1" s="28" t="s">
        <v>28</v>
      </c>
      <c r="B1" s="29"/>
      <c r="C1" s="30"/>
      <c r="D1" s="29"/>
      <c r="E1" s="29"/>
    </row>
    <row r="2" spans="1:6" ht="17" x14ac:dyDescent="0.45">
      <c r="A2" s="49"/>
      <c r="B2" s="51" t="s">
        <v>4</v>
      </c>
      <c r="C2" s="52"/>
      <c r="D2" s="53" t="s">
        <v>10</v>
      </c>
      <c r="E2" s="54"/>
      <c r="F2" s="2" t="s">
        <v>10</v>
      </c>
    </row>
    <row r="3" spans="1:6" ht="17" x14ac:dyDescent="0.45">
      <c r="A3" s="49" t="s">
        <v>11</v>
      </c>
      <c r="B3" s="49" t="s">
        <v>12</v>
      </c>
      <c r="C3" s="49" t="s">
        <v>29</v>
      </c>
      <c r="D3" s="49" t="s">
        <v>13</v>
      </c>
      <c r="E3" s="49" t="s">
        <v>14</v>
      </c>
    </row>
    <row r="4" spans="1:6" ht="17" x14ac:dyDescent="0.45">
      <c r="A4" s="19"/>
      <c r="B4" s="19"/>
      <c r="C4" s="19"/>
      <c r="D4" s="19"/>
      <c r="E4" s="21"/>
    </row>
    <row r="5" spans="1:6" ht="17" x14ac:dyDescent="0.45">
      <c r="A5" s="19">
        <v>1000</v>
      </c>
      <c r="B5" s="19" t="s">
        <v>18</v>
      </c>
      <c r="C5" s="19">
        <v>1</v>
      </c>
      <c r="D5" s="19">
        <v>20000</v>
      </c>
      <c r="E5" s="21">
        <f t="shared" ref="E5:E6" si="0">SUM(C5*D5)</f>
        <v>20000</v>
      </c>
    </row>
    <row r="6" spans="1:6" ht="17" x14ac:dyDescent="0.45">
      <c r="A6" s="19">
        <v>3000</v>
      </c>
      <c r="B6" s="19" t="s">
        <v>30</v>
      </c>
      <c r="C6" s="19">
        <v>1</v>
      </c>
      <c r="D6" s="19">
        <f>SUM(0.525*(E5))</f>
        <v>10500</v>
      </c>
      <c r="E6" s="21">
        <f t="shared" si="0"/>
        <v>10500</v>
      </c>
    </row>
    <row r="7" spans="1:6" ht="17" x14ac:dyDescent="0.45">
      <c r="A7" s="19"/>
      <c r="B7" s="19"/>
      <c r="C7" s="22" t="s">
        <v>20</v>
      </c>
      <c r="D7" s="20"/>
      <c r="E7" s="21">
        <f>SUM(E5:E6)</f>
        <v>30500</v>
      </c>
    </row>
    <row r="8" spans="1:6" ht="17" x14ac:dyDescent="0.45">
      <c r="A8" s="19"/>
      <c r="B8" s="19"/>
      <c r="C8" s="19"/>
      <c r="D8" s="19"/>
      <c r="E8" s="21"/>
    </row>
    <row r="9" spans="1:6" ht="17" x14ac:dyDescent="0.45">
      <c r="A9" s="19"/>
      <c r="B9" s="19"/>
      <c r="C9" s="19"/>
      <c r="D9" s="19"/>
      <c r="E9" s="21"/>
    </row>
    <row r="10" spans="1:6" ht="17" x14ac:dyDescent="0.45">
      <c r="A10" s="19">
        <v>4000</v>
      </c>
      <c r="B10" s="19" t="s">
        <v>31</v>
      </c>
      <c r="C10" s="19">
        <v>1</v>
      </c>
      <c r="D10" s="19">
        <v>5000</v>
      </c>
      <c r="E10" s="19">
        <f t="shared" ref="E10:E17" si="1">SUM(C10*D10)</f>
        <v>5000</v>
      </c>
    </row>
    <row r="11" spans="1:6" ht="17" x14ac:dyDescent="0.45">
      <c r="A11" s="19">
        <v>4000</v>
      </c>
      <c r="B11" s="19" t="s">
        <v>32</v>
      </c>
      <c r="C11" s="19">
        <v>2</v>
      </c>
      <c r="D11" s="19">
        <v>1000</v>
      </c>
      <c r="E11" s="19">
        <f t="shared" si="1"/>
        <v>2000</v>
      </c>
    </row>
    <row r="12" spans="1:6" ht="17" x14ac:dyDescent="0.45">
      <c r="A12" s="19">
        <v>4000</v>
      </c>
      <c r="B12" s="19" t="s">
        <v>33</v>
      </c>
      <c r="C12" s="19">
        <v>20</v>
      </c>
      <c r="D12" s="19">
        <v>250</v>
      </c>
      <c r="E12" s="19">
        <f t="shared" si="1"/>
        <v>5000</v>
      </c>
      <c r="F12" s="23" t="s">
        <v>10</v>
      </c>
    </row>
    <row r="13" spans="1:6" ht="17" x14ac:dyDescent="0.45">
      <c r="A13" s="19">
        <v>5000</v>
      </c>
      <c r="B13" s="19" t="s">
        <v>34</v>
      </c>
      <c r="C13" s="19">
        <v>140</v>
      </c>
      <c r="D13" s="19">
        <v>15</v>
      </c>
      <c r="E13" s="19">
        <f t="shared" si="1"/>
        <v>2100</v>
      </c>
    </row>
    <row r="14" spans="1:6" ht="17" x14ac:dyDescent="0.45">
      <c r="A14" s="19">
        <v>5000</v>
      </c>
      <c r="B14" s="19" t="s">
        <v>35</v>
      </c>
      <c r="C14" s="19">
        <v>10</v>
      </c>
      <c r="D14" s="19">
        <v>270</v>
      </c>
      <c r="E14" s="21">
        <f t="shared" si="1"/>
        <v>2700</v>
      </c>
    </row>
    <row r="15" spans="1:6" ht="17" x14ac:dyDescent="0.45">
      <c r="A15" s="19">
        <v>4000</v>
      </c>
      <c r="B15" s="19" t="s">
        <v>36</v>
      </c>
      <c r="C15" s="19">
        <v>8</v>
      </c>
      <c r="D15" s="19">
        <v>500</v>
      </c>
      <c r="E15" s="21">
        <f t="shared" si="1"/>
        <v>4000</v>
      </c>
    </row>
    <row r="16" spans="1:6" ht="17" x14ac:dyDescent="0.45">
      <c r="A16" s="19">
        <v>4000</v>
      </c>
      <c r="B16" s="19" t="s">
        <v>23</v>
      </c>
      <c r="C16" s="19">
        <v>8</v>
      </c>
      <c r="D16" s="19">
        <v>250</v>
      </c>
      <c r="E16" s="21">
        <f t="shared" si="1"/>
        <v>2000</v>
      </c>
    </row>
    <row r="17" spans="1:5" ht="17" x14ac:dyDescent="0.45">
      <c r="A17" s="19"/>
      <c r="B17" s="19" t="s">
        <v>37</v>
      </c>
      <c r="C17" s="19">
        <v>1</v>
      </c>
      <c r="D17" s="19">
        <v>1000</v>
      </c>
      <c r="E17" s="21">
        <f t="shared" si="1"/>
        <v>1000</v>
      </c>
    </row>
    <row r="18" spans="1:5" ht="17" x14ac:dyDescent="0.45">
      <c r="A18" s="19"/>
      <c r="B18" s="19"/>
      <c r="C18" s="22" t="s">
        <v>20</v>
      </c>
      <c r="D18" s="20"/>
      <c r="E18" s="21">
        <f>SUM(E10:E17)</f>
        <v>23800</v>
      </c>
    </row>
    <row r="19" spans="1:5" ht="17" x14ac:dyDescent="0.45">
      <c r="A19" s="19"/>
      <c r="B19" s="19"/>
      <c r="C19" s="19"/>
      <c r="D19" s="19"/>
      <c r="E19" s="21"/>
    </row>
    <row r="20" spans="1:5" ht="17" x14ac:dyDescent="0.45">
      <c r="A20" s="19"/>
      <c r="B20" s="19"/>
      <c r="C20" s="19"/>
      <c r="D20" s="19" t="s">
        <v>14</v>
      </c>
      <c r="E20" s="21">
        <f>SUM(E7+E18)</f>
        <v>54300</v>
      </c>
    </row>
    <row r="21" spans="1:5" ht="15.75" customHeight="1" x14ac:dyDescent="0.45">
      <c r="E21" s="24"/>
    </row>
    <row r="22" spans="1:5" ht="15.75" customHeight="1" x14ac:dyDescent="0.45"/>
    <row r="23" spans="1:5" ht="15.75" customHeight="1" x14ac:dyDescent="0.45">
      <c r="B23" s="25"/>
    </row>
    <row r="24" spans="1:5" ht="15.75" customHeight="1" x14ac:dyDescent="0.45"/>
    <row r="25" spans="1:5" ht="15.75" customHeight="1" x14ac:dyDescent="0.45"/>
    <row r="26" spans="1:5" ht="15.75" customHeight="1" x14ac:dyDescent="0.45"/>
    <row r="27" spans="1:5" ht="15.75" customHeight="1" x14ac:dyDescent="0.45"/>
    <row r="28" spans="1:5" ht="15.75" customHeight="1" x14ac:dyDescent="0.45"/>
    <row r="29" spans="1:5" ht="15.75" customHeight="1" x14ac:dyDescent="0.45"/>
    <row r="30" spans="1:5" ht="15.75" customHeight="1" x14ac:dyDescent="0.45"/>
    <row r="31" spans="1:5" ht="15.75" customHeight="1" x14ac:dyDescent="0.45"/>
    <row r="32" spans="1:5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">
    <mergeCell ref="B2:C2"/>
    <mergeCell ref="C7:D7"/>
    <mergeCell ref="C18:D18"/>
  </mergeCell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activeCell="H13" sqref="H13"/>
    </sheetView>
  </sheetViews>
  <sheetFormatPr defaultColWidth="14.453125" defaultRowHeight="15" customHeight="1" x14ac:dyDescent="0.45"/>
  <cols>
    <col min="1" max="1" width="8.7265625" style="2" customWidth="1"/>
    <col min="2" max="2" width="31.81640625" style="2" customWidth="1"/>
    <col min="3" max="3" width="14.81640625" style="2" customWidth="1"/>
    <col min="4" max="4" width="8.7265625" style="2" customWidth="1"/>
    <col min="5" max="5" width="11.81640625" style="2" customWidth="1"/>
    <col min="6" max="6" width="12.453125" style="2" customWidth="1"/>
    <col min="7" max="26" width="8.7265625" style="2" customWidth="1"/>
    <col min="27" max="16384" width="14.453125" style="2"/>
  </cols>
  <sheetData>
    <row r="1" spans="1:6" ht="21" x14ac:dyDescent="0.55000000000000004">
      <c r="A1" s="37" t="s">
        <v>38</v>
      </c>
      <c r="B1" s="38"/>
      <c r="C1" s="39"/>
      <c r="D1" s="38"/>
      <c r="E1" s="40"/>
    </row>
    <row r="2" spans="1:6" ht="17" x14ac:dyDescent="0.45">
      <c r="A2" s="55"/>
      <c r="B2" s="56" t="s">
        <v>4</v>
      </c>
      <c r="C2" s="46"/>
      <c r="D2" s="47" t="s">
        <v>10</v>
      </c>
      <c r="E2" s="57" t="s">
        <v>10</v>
      </c>
      <c r="F2" s="2" t="s">
        <v>10</v>
      </c>
    </row>
    <row r="3" spans="1:6" ht="17" x14ac:dyDescent="0.45">
      <c r="A3" s="58" t="s">
        <v>11</v>
      </c>
      <c r="B3" s="58" t="s">
        <v>12</v>
      </c>
      <c r="C3" s="58" t="s">
        <v>29</v>
      </c>
      <c r="D3" s="58" t="s">
        <v>13</v>
      </c>
      <c r="E3" s="58" t="s">
        <v>14</v>
      </c>
    </row>
    <row r="4" spans="1:6" ht="17" x14ac:dyDescent="0.45">
      <c r="A4" s="42">
        <v>1000</v>
      </c>
      <c r="B4" s="43" t="s">
        <v>39</v>
      </c>
      <c r="C4" s="43"/>
      <c r="D4" s="43">
        <v>15000</v>
      </c>
      <c r="E4" s="43">
        <v>15000</v>
      </c>
    </row>
    <row r="5" spans="1:6" ht="17" x14ac:dyDescent="0.45">
      <c r="A5" s="32">
        <v>1000</v>
      </c>
      <c r="B5" s="32" t="s">
        <v>40</v>
      </c>
      <c r="C5" s="32">
        <v>1</v>
      </c>
      <c r="D5" s="32">
        <v>80000</v>
      </c>
      <c r="E5" s="41">
        <f>SUM(C5*D5)</f>
        <v>80000</v>
      </c>
    </row>
    <row r="6" spans="1:6" ht="17" x14ac:dyDescent="0.45">
      <c r="A6" s="19"/>
      <c r="B6" s="19"/>
      <c r="C6" s="19"/>
      <c r="D6" s="19"/>
      <c r="E6" s="21"/>
    </row>
    <row r="7" spans="1:6" ht="17" x14ac:dyDescent="0.45">
      <c r="A7" s="19">
        <v>3000</v>
      </c>
      <c r="B7" s="19" t="s">
        <v>19</v>
      </c>
      <c r="C7" s="19"/>
      <c r="D7" s="19"/>
      <c r="E7" s="21">
        <f>SUM(E4:E6)*0.525</f>
        <v>49875</v>
      </c>
    </row>
    <row r="8" spans="1:6" ht="17" x14ac:dyDescent="0.45">
      <c r="A8" s="19"/>
      <c r="B8" s="19"/>
      <c r="C8" s="22" t="s">
        <v>20</v>
      </c>
      <c r="D8" s="20"/>
      <c r="E8" s="21">
        <f>SUM(E4:E7)</f>
        <v>144875</v>
      </c>
    </row>
    <row r="9" spans="1:6" ht="17" x14ac:dyDescent="0.45">
      <c r="A9" s="19"/>
      <c r="B9" s="19"/>
      <c r="C9" s="26"/>
      <c r="D9" s="27"/>
      <c r="E9" s="21"/>
    </row>
    <row r="10" spans="1:6" ht="17" x14ac:dyDescent="0.45">
      <c r="A10" s="19">
        <v>4000</v>
      </c>
      <c r="B10" s="19" t="s">
        <v>41</v>
      </c>
      <c r="C10" s="19">
        <v>1</v>
      </c>
      <c r="D10" s="19">
        <v>50000</v>
      </c>
      <c r="E10" s="21">
        <v>50000</v>
      </c>
    </row>
    <row r="11" spans="1:6" ht="17" x14ac:dyDescent="0.45">
      <c r="A11" s="19">
        <v>4000</v>
      </c>
      <c r="B11" s="19" t="s">
        <v>24</v>
      </c>
      <c r="C11" s="19">
        <v>5</v>
      </c>
      <c r="D11" s="19">
        <v>1200</v>
      </c>
      <c r="E11" s="21">
        <f>SUM(C11*D11)</f>
        <v>6000</v>
      </c>
    </row>
    <row r="12" spans="1:6" ht="17" x14ac:dyDescent="0.45">
      <c r="A12" s="19">
        <v>4000</v>
      </c>
      <c r="B12" s="19" t="s">
        <v>42</v>
      </c>
      <c r="C12" s="19">
        <v>8</v>
      </c>
      <c r="D12" s="19">
        <v>250</v>
      </c>
      <c r="E12" s="21">
        <v>2000</v>
      </c>
    </row>
    <row r="13" spans="1:6" ht="17" x14ac:dyDescent="0.45">
      <c r="A13" s="19">
        <v>5000</v>
      </c>
      <c r="B13" s="19" t="s">
        <v>26</v>
      </c>
      <c r="C13" s="19">
        <v>2</v>
      </c>
      <c r="D13" s="19">
        <v>2500</v>
      </c>
      <c r="E13" s="21">
        <f>SUM(C13*D13)</f>
        <v>5000</v>
      </c>
    </row>
    <row r="14" spans="1:6" ht="17" x14ac:dyDescent="0.45">
      <c r="A14" s="19"/>
      <c r="B14" s="19"/>
      <c r="C14" s="22" t="s">
        <v>20</v>
      </c>
      <c r="D14" s="20"/>
      <c r="E14" s="21">
        <f>SUM(E10:E13)</f>
        <v>63000</v>
      </c>
      <c r="F14" s="23" t="s">
        <v>10</v>
      </c>
    </row>
    <row r="15" spans="1:6" ht="17" x14ac:dyDescent="0.45">
      <c r="A15" s="19"/>
      <c r="B15" s="19"/>
      <c r="D15" s="19"/>
      <c r="E15" s="21"/>
    </row>
    <row r="16" spans="1:6" ht="17" x14ac:dyDescent="0.45">
      <c r="A16" s="19"/>
      <c r="B16" s="19"/>
      <c r="C16" s="19"/>
      <c r="D16" s="19" t="s">
        <v>14</v>
      </c>
      <c r="E16" s="21">
        <f>SUM(E8+E14)</f>
        <v>207875</v>
      </c>
    </row>
    <row r="17" spans="2:5" ht="17" x14ac:dyDescent="0.45">
      <c r="E17" s="24"/>
    </row>
    <row r="19" spans="2:5" ht="17" x14ac:dyDescent="0.45">
      <c r="B19" s="25"/>
    </row>
    <row r="21" spans="2:5" ht="15.75" customHeight="1" x14ac:dyDescent="0.45"/>
    <row r="22" spans="2:5" ht="15.75" customHeight="1" x14ac:dyDescent="0.45"/>
    <row r="23" spans="2:5" ht="15.75" customHeight="1" x14ac:dyDescent="0.45"/>
    <row r="24" spans="2:5" ht="15.75" customHeight="1" x14ac:dyDescent="0.45"/>
    <row r="25" spans="2:5" ht="15.75" customHeight="1" x14ac:dyDescent="0.45"/>
    <row r="26" spans="2:5" ht="15.75" customHeight="1" x14ac:dyDescent="0.45"/>
    <row r="27" spans="2:5" ht="15.75" customHeight="1" x14ac:dyDescent="0.45"/>
    <row r="28" spans="2:5" ht="15.75" customHeight="1" x14ac:dyDescent="0.45"/>
    <row r="29" spans="2:5" ht="15.75" customHeight="1" x14ac:dyDescent="0.45"/>
    <row r="30" spans="2:5" ht="15.75" customHeight="1" x14ac:dyDescent="0.45"/>
    <row r="31" spans="2:5" ht="15.75" customHeight="1" x14ac:dyDescent="0.45"/>
    <row r="32" spans="2:5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">
    <mergeCell ref="B2:C2"/>
    <mergeCell ref="C8:D8"/>
    <mergeCell ref="C14:D14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205B1DA27A2F44A9DD58E47F074790" ma:contentTypeVersion="6" ma:contentTypeDescription="Create a new document." ma:contentTypeScope="" ma:versionID="79f88b7fa0a04facb91e4d0c6a17dab4">
  <xsd:schema xmlns:xsd="http://www.w3.org/2001/XMLSchema" xmlns:xs="http://www.w3.org/2001/XMLSchema" xmlns:p="http://schemas.microsoft.com/office/2006/metadata/properties" xmlns:ns2="a0d6d2ed-fc4e-4780-8a24-9d2c72f9da91" targetNamespace="http://schemas.microsoft.com/office/2006/metadata/properties" ma:root="true" ma:fieldsID="b5d43b5aa90a1a3dad440c08b2e0f386" ns2:_="">
    <xsd:import namespace="a0d6d2ed-fc4e-4780-8a24-9d2c72f9da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d6d2ed-fc4e-4780-8a24-9d2c72f9d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3E864F-0826-4AAF-A53D-F0DA5E311018}"/>
</file>

<file path=customXml/itemProps2.xml><?xml version="1.0" encoding="utf-8"?>
<ds:datastoreItem xmlns:ds="http://schemas.openxmlformats.org/officeDocument/2006/customXml" ds:itemID="{FD717B7D-17AF-41AD-9467-B396FF3FC1F7}"/>
</file>

<file path=customXml/itemProps3.xml><?xml version="1.0" encoding="utf-8"?>
<ds:datastoreItem xmlns:ds="http://schemas.openxmlformats.org/officeDocument/2006/customXml" ds:itemID="{251DD394-AB35-4D50-B752-C507489B5D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Allowable Expenditures</vt:lpstr>
      <vt:lpstr>Workload Calculations </vt:lpstr>
      <vt:lpstr>Benefits Calculator</vt:lpstr>
      <vt:lpstr>Budget Year One Academic Pathwa</vt:lpstr>
      <vt:lpstr>Budget Year One Student Voices</vt:lpstr>
      <vt:lpstr>Budget Year One BPA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Perlas, Char</dc:creator>
  <cp:lastModifiedBy>Perlas, Char</cp:lastModifiedBy>
  <dcterms:created xsi:type="dcterms:W3CDTF">2018-09-20T18:50:08Z</dcterms:created>
  <dcterms:modified xsi:type="dcterms:W3CDTF">2018-09-20T19:36:10Z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0x0101007C205B1DA27A2F44A9DD58E47F074790</vt:lpwstr>
  </property>
</Properties>
</file>