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My Documents\Canada 2015-2016\Student Equity\Data Table\"/>
    </mc:Choice>
  </mc:AlternateContent>
  <bookViews>
    <workbookView xWindow="0" yWindow="0" windowWidth="11352" windowHeight="6072" tabRatio="876" activeTab="11"/>
  </bookViews>
  <sheets>
    <sheet name="Access" sheetId="2" r:id="rId1"/>
    <sheet name="CountyLowIncome" sheetId="14" state="hidden" r:id="rId2"/>
    <sheet name="Completion" sheetId="3" r:id="rId3"/>
    <sheet name="Transfer-old" sheetId="1" state="hidden" r:id="rId4"/>
    <sheet name="ENGL" sheetId="16" r:id="rId5"/>
    <sheet name="MATH13_14" sheetId="7" state="hidden" r:id="rId6"/>
    <sheet name="MATH" sheetId="17" r:id="rId7"/>
    <sheet name="ESLold" sheetId="9" state="hidden" r:id="rId8"/>
    <sheet name="ESL" sheetId="18" r:id="rId9"/>
    <sheet name="Deg. or Cert. Completion-OLD" sheetId="12" state="hidden" r:id="rId10"/>
    <sheet name="Deg or Cert. Completion" sheetId="19" r:id="rId11"/>
    <sheet name="Transfer" sheetId="15" r:id="rId12"/>
    <sheet name="Disp Impact Summary-80 Rule" sheetId="20" r:id="rId13"/>
    <sheet name="Disp Impact Summary-GAP" sheetId="21" r:id="rId14"/>
  </sheets>
  <definedNames>
    <definedName name="_xlnm._FilterDatabase" localSheetId="1" hidden="1">CountyLowIncome!$A$1:$D$16384</definedName>
    <definedName name="_xlnm.Print_Area" localSheetId="0">Access!$B$46:$J$75</definedName>
    <definedName name="_xlnm.Print_Area" localSheetId="2">Completion!$B$2:$I$57</definedName>
    <definedName name="_xlnm.Print_Area" localSheetId="10">'Deg or Cert. Completion'!$B$2:$H$57</definedName>
    <definedName name="_xlnm.Print_Area" localSheetId="9">'Deg. or Cert. Completion-OLD'!$B$2:$G$50</definedName>
    <definedName name="_xlnm.Print_Area" localSheetId="13">'Disp Impact Summary-GAP'!$A$7:$J$43</definedName>
    <definedName name="_xlnm.Print_Area" localSheetId="4">ENGL!$B$2:$H$60</definedName>
    <definedName name="_xlnm.Print_Area" localSheetId="8">ESL!$B$2:$H$60</definedName>
    <definedName name="_xlnm.Print_Area" localSheetId="7">ESLold!$B$2:$G$52</definedName>
    <definedName name="_xlnm.Print_Area" localSheetId="6">MATH!$B$5:$H$60</definedName>
    <definedName name="_xlnm.Print_Area" localSheetId="5">MATH13_14!$B$2:$G$55</definedName>
    <definedName name="_xlnm.Print_Area" localSheetId="11">Transfer!$B$2:$H$55</definedName>
    <definedName name="_xlnm.Print_Area" localSheetId="3">'Transfer-old'!$B$2:$G$48</definedName>
  </definedNames>
  <calcPr calcId="152511"/>
</workbook>
</file>

<file path=xl/calcChain.xml><?xml version="1.0" encoding="utf-8"?>
<calcChain xmlns="http://schemas.openxmlformats.org/spreadsheetml/2006/main">
  <c r="I8" i="3" l="1"/>
  <c r="F10" i="15" l="1"/>
  <c r="F8" i="15"/>
  <c r="F9" i="15"/>
  <c r="F11" i="15"/>
  <c r="F12" i="15"/>
  <c r="F14" i="15"/>
  <c r="F15" i="15"/>
  <c r="F16" i="15"/>
  <c r="F17" i="15"/>
  <c r="G10" i="15"/>
  <c r="H15" i="15"/>
  <c r="G15" i="15"/>
  <c r="F49" i="19"/>
  <c r="F50" i="19"/>
  <c r="G50" i="19"/>
  <c r="F48" i="19"/>
  <c r="G48" i="19"/>
  <c r="G49" i="19"/>
  <c r="E17" i="18"/>
  <c r="D17" i="18"/>
  <c r="F17" i="18"/>
  <c r="F8" i="18"/>
  <c r="F10" i="18"/>
  <c r="F11" i="18"/>
  <c r="F12" i="18"/>
  <c r="F13" i="18"/>
  <c r="F14" i="18"/>
  <c r="F15" i="18"/>
  <c r="F16" i="18"/>
  <c r="G17" i="18"/>
  <c r="G16" i="18"/>
  <c r="G15" i="18"/>
  <c r="G14" i="18"/>
  <c r="G13" i="18"/>
  <c r="G12" i="18"/>
  <c r="G11" i="18"/>
  <c r="G10" i="18"/>
  <c r="G8" i="18"/>
  <c r="G17" i="15"/>
  <c r="G16" i="15"/>
  <c r="G14" i="15"/>
  <c r="G12" i="15"/>
  <c r="G11" i="15"/>
  <c r="G9" i="15"/>
  <c r="G8" i="15"/>
  <c r="F30" i="19"/>
  <c r="G30" i="19"/>
  <c r="F31" i="19"/>
  <c r="G31" i="19"/>
  <c r="E17" i="19"/>
  <c r="D17" i="19"/>
  <c r="F17" i="19"/>
  <c r="F8" i="19"/>
  <c r="F9" i="19"/>
  <c r="F10" i="19"/>
  <c r="F11" i="19"/>
  <c r="F12" i="19"/>
  <c r="F13" i="19"/>
  <c r="F14" i="19"/>
  <c r="F15" i="19"/>
  <c r="F16" i="19"/>
  <c r="G17" i="19"/>
  <c r="G16" i="19"/>
  <c r="G15" i="19"/>
  <c r="G14" i="19"/>
  <c r="G13" i="19"/>
  <c r="G12" i="19"/>
  <c r="G11" i="19"/>
  <c r="G10" i="19"/>
  <c r="G9" i="19"/>
  <c r="G8" i="19"/>
  <c r="F38" i="19"/>
  <c r="H48" i="19"/>
  <c r="F20" i="15"/>
  <c r="F19" i="15"/>
  <c r="G20" i="15"/>
  <c r="E17" i="17"/>
  <c r="D17" i="17"/>
  <c r="F17" i="17"/>
  <c r="F8" i="17"/>
  <c r="F9" i="17"/>
  <c r="F10" i="17"/>
  <c r="F11" i="17"/>
  <c r="F12" i="17"/>
  <c r="F13" i="17"/>
  <c r="F14" i="17"/>
  <c r="F15" i="17"/>
  <c r="F16" i="17"/>
  <c r="G17" i="17"/>
  <c r="G16" i="17"/>
  <c r="G15" i="17"/>
  <c r="G14" i="17"/>
  <c r="G13" i="17"/>
  <c r="G12" i="17"/>
  <c r="G11" i="17"/>
  <c r="G10" i="17"/>
  <c r="G8" i="17"/>
  <c r="G9" i="17"/>
  <c r="H49" i="19"/>
  <c r="F21" i="15"/>
  <c r="H20" i="15"/>
  <c r="G19" i="15"/>
  <c r="G21" i="15"/>
  <c r="F18" i="15"/>
  <c r="G18" i="15"/>
  <c r="E43" i="19"/>
  <c r="D43" i="19"/>
  <c r="F43" i="19"/>
  <c r="G43" i="19"/>
  <c r="F44" i="19"/>
  <c r="G44" i="19"/>
  <c r="F42" i="19"/>
  <c r="G42" i="19"/>
  <c r="E40" i="19"/>
  <c r="D40" i="19"/>
  <c r="F40" i="19"/>
  <c r="G40" i="19"/>
  <c r="F41" i="19"/>
  <c r="G41" i="19"/>
  <c r="F39" i="19"/>
  <c r="G39" i="19"/>
  <c r="E37" i="19"/>
  <c r="D37" i="19"/>
  <c r="F37" i="19"/>
  <c r="G37" i="19"/>
  <c r="G38" i="19"/>
  <c r="F36" i="19"/>
  <c r="G36" i="19"/>
  <c r="D43" i="18"/>
  <c r="F43" i="18"/>
  <c r="G43" i="18"/>
  <c r="F44" i="18"/>
  <c r="G44" i="18"/>
  <c r="F42" i="18"/>
  <c r="G42" i="18"/>
  <c r="D40" i="18"/>
  <c r="F40" i="18"/>
  <c r="G40" i="18"/>
  <c r="F41" i="18"/>
  <c r="G41" i="18"/>
  <c r="F39" i="18"/>
  <c r="G39" i="18"/>
  <c r="D37" i="18"/>
  <c r="F37" i="18"/>
  <c r="G37" i="18"/>
  <c r="F38" i="18"/>
  <c r="G38" i="18"/>
  <c r="F49" i="17"/>
  <c r="G49" i="17"/>
  <c r="F50" i="17"/>
  <c r="G50" i="17"/>
  <c r="F48" i="17"/>
  <c r="G48" i="17"/>
  <c r="E43" i="17"/>
  <c r="D43" i="17"/>
  <c r="F43" i="17"/>
  <c r="G43" i="17"/>
  <c r="F44" i="17"/>
  <c r="G44" i="17"/>
  <c r="F42" i="17"/>
  <c r="G42" i="17"/>
  <c r="E40" i="17"/>
  <c r="D40" i="17"/>
  <c r="F40" i="17"/>
  <c r="G40" i="17"/>
  <c r="F41" i="17"/>
  <c r="G41" i="17"/>
  <c r="F39" i="17"/>
  <c r="G39" i="17"/>
  <c r="E37" i="17"/>
  <c r="D36" i="17"/>
  <c r="D37" i="17"/>
  <c r="F37" i="17"/>
  <c r="G37" i="17"/>
  <c r="F38" i="17"/>
  <c r="G38" i="17"/>
  <c r="F36" i="17"/>
  <c r="G36" i="17"/>
  <c r="F34" i="17"/>
  <c r="F33" i="17"/>
  <c r="G34" i="17"/>
  <c r="E35" i="17"/>
  <c r="D35" i="17"/>
  <c r="F35" i="17"/>
  <c r="G35" i="17"/>
  <c r="G33" i="17"/>
  <c r="F31" i="17"/>
  <c r="F30" i="17"/>
  <c r="G31" i="17"/>
  <c r="E32" i="17"/>
  <c r="D32" i="17"/>
  <c r="F32" i="17"/>
  <c r="G32" i="17"/>
  <c r="G30" i="17"/>
  <c r="F23" i="17"/>
  <c r="F28" i="17"/>
  <c r="G23" i="17"/>
  <c r="F24" i="17"/>
  <c r="G24" i="17"/>
  <c r="F25" i="17"/>
  <c r="G25" i="17"/>
  <c r="F26" i="17"/>
  <c r="G26" i="17"/>
  <c r="F27" i="17"/>
  <c r="G27" i="17"/>
  <c r="G28" i="17"/>
  <c r="E29" i="17"/>
  <c r="D29" i="17"/>
  <c r="F29" i="17"/>
  <c r="G29" i="17"/>
  <c r="F22" i="17"/>
  <c r="G22" i="17"/>
  <c r="F19" i="17"/>
  <c r="G19" i="17"/>
  <c r="F20" i="17"/>
  <c r="G20" i="17"/>
  <c r="E21" i="17"/>
  <c r="D21" i="17"/>
  <c r="F21" i="17"/>
  <c r="G21" i="17"/>
  <c r="F18" i="17"/>
  <c r="G18" i="17"/>
  <c r="E40" i="16"/>
  <c r="D40" i="16"/>
  <c r="F40" i="16"/>
  <c r="G40" i="16"/>
  <c r="F41" i="16"/>
  <c r="G41" i="16"/>
  <c r="F39" i="16"/>
  <c r="G39" i="16"/>
  <c r="E37" i="16"/>
  <c r="D37" i="16"/>
  <c r="F37" i="16"/>
  <c r="G37" i="16"/>
  <c r="F38" i="16"/>
  <c r="G38" i="16"/>
  <c r="F36" i="16"/>
  <c r="G36" i="16"/>
  <c r="F43" i="3"/>
  <c r="E43" i="3"/>
  <c r="G43" i="3"/>
  <c r="H43" i="3"/>
  <c r="G44" i="3"/>
  <c r="H44" i="3"/>
  <c r="G42" i="3"/>
  <c r="H42" i="3"/>
  <c r="G41" i="3"/>
  <c r="F40" i="3"/>
  <c r="E40" i="3"/>
  <c r="G40" i="3"/>
  <c r="H41" i="3"/>
  <c r="H40" i="3"/>
  <c r="G39" i="3"/>
  <c r="H39" i="3"/>
  <c r="F37" i="3"/>
  <c r="E37" i="3"/>
  <c r="G37" i="3"/>
  <c r="H37" i="3"/>
  <c r="G38" i="3"/>
  <c r="H38" i="3"/>
  <c r="G36" i="3"/>
  <c r="H36" i="3"/>
  <c r="M42" i="20"/>
  <c r="L42" i="20"/>
  <c r="M41" i="20"/>
  <c r="L41" i="20"/>
  <c r="F30" i="15"/>
  <c r="F32" i="15"/>
  <c r="H30" i="15"/>
  <c r="I28" i="21"/>
  <c r="E34" i="15"/>
  <c r="D34" i="15"/>
  <c r="F34" i="15"/>
  <c r="H32" i="15"/>
  <c r="I29" i="21"/>
  <c r="F33" i="15"/>
  <c r="H33" i="15"/>
  <c r="I30" i="21"/>
  <c r="F29" i="15"/>
  <c r="H29" i="15"/>
  <c r="I27" i="21"/>
  <c r="I26" i="21"/>
  <c r="F27" i="15"/>
  <c r="H27" i="15"/>
  <c r="I25" i="21"/>
  <c r="F26" i="15"/>
  <c r="H26" i="15"/>
  <c r="I24" i="21"/>
  <c r="F25" i="15"/>
  <c r="H25" i="15"/>
  <c r="I23" i="21"/>
  <c r="F24" i="15"/>
  <c r="H24" i="15"/>
  <c r="I22" i="21"/>
  <c r="F23" i="15"/>
  <c r="H23" i="15"/>
  <c r="I21" i="21"/>
  <c r="F22" i="15"/>
  <c r="H22" i="15"/>
  <c r="I20" i="21"/>
  <c r="I19" i="21"/>
  <c r="H19" i="15"/>
  <c r="I18" i="21"/>
  <c r="H18" i="15"/>
  <c r="I17" i="21"/>
  <c r="H16" i="15"/>
  <c r="I16" i="21"/>
  <c r="I15" i="21"/>
  <c r="H14" i="15"/>
  <c r="I14" i="21"/>
  <c r="I13" i="21"/>
  <c r="H12" i="15"/>
  <c r="I12" i="21"/>
  <c r="H11" i="15"/>
  <c r="I11" i="21"/>
  <c r="H10" i="15"/>
  <c r="I10" i="21"/>
  <c r="H9" i="15"/>
  <c r="I9" i="21"/>
  <c r="H8" i="15"/>
  <c r="I8" i="21"/>
  <c r="J50" i="17"/>
  <c r="E46" i="17"/>
  <c r="D45" i="17"/>
  <c r="D46" i="17"/>
  <c r="F46" i="17"/>
  <c r="F45" i="17"/>
  <c r="F47" i="17"/>
  <c r="J47" i="17"/>
  <c r="J43" i="17"/>
  <c r="J42" i="17"/>
  <c r="H42" i="17"/>
  <c r="F35" i="21"/>
  <c r="H39" i="17"/>
  <c r="F33" i="21"/>
  <c r="J38" i="17"/>
  <c r="H36" i="17"/>
  <c r="F31" i="21"/>
  <c r="H13" i="17"/>
  <c r="F13" i="21"/>
  <c r="H9" i="17"/>
  <c r="F9" i="21"/>
  <c r="F46" i="19"/>
  <c r="E47" i="19"/>
  <c r="D47" i="19"/>
  <c r="F47" i="19"/>
  <c r="H46" i="19"/>
  <c r="H38" i="21"/>
  <c r="F45" i="19"/>
  <c r="H45" i="19"/>
  <c r="H37" i="21"/>
  <c r="H43" i="19"/>
  <c r="H36" i="21"/>
  <c r="H42" i="19"/>
  <c r="H35" i="21"/>
  <c r="H39" i="19"/>
  <c r="H33" i="21"/>
  <c r="H36" i="19"/>
  <c r="H31" i="21"/>
  <c r="F34" i="19"/>
  <c r="E35" i="19"/>
  <c r="D35" i="19"/>
  <c r="F35" i="19"/>
  <c r="H34" i="19"/>
  <c r="H30" i="21"/>
  <c r="F33" i="19"/>
  <c r="H33" i="19"/>
  <c r="H29" i="21"/>
  <c r="E32" i="19"/>
  <c r="D32" i="19"/>
  <c r="F32" i="19"/>
  <c r="F28" i="19"/>
  <c r="E29" i="19"/>
  <c r="D29" i="19"/>
  <c r="F29" i="19"/>
  <c r="H28" i="19"/>
  <c r="H26" i="21"/>
  <c r="F27" i="19"/>
  <c r="H27" i="19"/>
  <c r="H25" i="21"/>
  <c r="F26" i="19"/>
  <c r="H26" i="19"/>
  <c r="H24" i="21"/>
  <c r="F25" i="19"/>
  <c r="H25" i="19"/>
  <c r="H23" i="21"/>
  <c r="F24" i="19"/>
  <c r="H24" i="19"/>
  <c r="H22" i="21"/>
  <c r="F23" i="19"/>
  <c r="H23" i="19"/>
  <c r="H21" i="21"/>
  <c r="F22" i="19"/>
  <c r="H22" i="19"/>
  <c r="H20" i="21"/>
  <c r="F20" i="19"/>
  <c r="E21" i="19"/>
  <c r="D21" i="19"/>
  <c r="F21" i="19"/>
  <c r="H20" i="19"/>
  <c r="H19" i="21"/>
  <c r="F19" i="19"/>
  <c r="H19" i="19"/>
  <c r="H18" i="21"/>
  <c r="F18" i="19"/>
  <c r="H18" i="19"/>
  <c r="H17" i="21"/>
  <c r="H16" i="19"/>
  <c r="H16" i="21"/>
  <c r="H15" i="19"/>
  <c r="H15" i="21"/>
  <c r="H14" i="19"/>
  <c r="H14" i="21"/>
  <c r="H13" i="19"/>
  <c r="H13" i="21"/>
  <c r="H12" i="19"/>
  <c r="H12" i="21"/>
  <c r="H11" i="19"/>
  <c r="H11" i="21"/>
  <c r="H10" i="19"/>
  <c r="H10" i="21"/>
  <c r="H9" i="19"/>
  <c r="H9" i="21"/>
  <c r="H8" i="19"/>
  <c r="H8" i="21"/>
  <c r="J34" i="21"/>
  <c r="J32" i="21"/>
  <c r="J49" i="18"/>
  <c r="J50" i="18"/>
  <c r="H42" i="18"/>
  <c r="G35" i="21"/>
  <c r="H39" i="18"/>
  <c r="G33" i="21"/>
  <c r="F36" i="18"/>
  <c r="G36" i="18"/>
  <c r="F34" i="18"/>
  <c r="F33" i="18"/>
  <c r="G34" i="18"/>
  <c r="E35" i="18"/>
  <c r="D35" i="18"/>
  <c r="F35" i="18"/>
  <c r="G35" i="18"/>
  <c r="H34" i="18"/>
  <c r="G30" i="21"/>
  <c r="F31" i="18"/>
  <c r="G31" i="18"/>
  <c r="E32" i="18"/>
  <c r="D32" i="18"/>
  <c r="F30" i="18"/>
  <c r="G30" i="18"/>
  <c r="F28" i="18"/>
  <c r="E29" i="18"/>
  <c r="D29" i="18"/>
  <c r="F29" i="18"/>
  <c r="J28" i="18"/>
  <c r="F27" i="18"/>
  <c r="J27" i="18"/>
  <c r="H27" i="18"/>
  <c r="G25" i="21"/>
  <c r="F26" i="18"/>
  <c r="F25" i="18"/>
  <c r="H25" i="18"/>
  <c r="G23" i="21"/>
  <c r="F24" i="18"/>
  <c r="F23" i="18"/>
  <c r="F22" i="18"/>
  <c r="G23" i="18"/>
  <c r="G26" i="18"/>
  <c r="H23" i="18"/>
  <c r="G21" i="21"/>
  <c r="F20" i="18"/>
  <c r="E21" i="18"/>
  <c r="D21" i="18"/>
  <c r="F21" i="18"/>
  <c r="J20" i="18"/>
  <c r="F19" i="18"/>
  <c r="F18" i="18"/>
  <c r="H15" i="18"/>
  <c r="G15" i="21"/>
  <c r="H13" i="18"/>
  <c r="G13" i="21"/>
  <c r="H12" i="18"/>
  <c r="G12" i="21"/>
  <c r="H11" i="18"/>
  <c r="G11" i="21"/>
  <c r="H8" i="18"/>
  <c r="G8" i="21"/>
  <c r="F49" i="16"/>
  <c r="F50" i="16"/>
  <c r="H49" i="16"/>
  <c r="E40" i="21"/>
  <c r="F48" i="16"/>
  <c r="H48" i="16"/>
  <c r="E39" i="21"/>
  <c r="E46" i="16"/>
  <c r="D46" i="16"/>
  <c r="F46" i="16"/>
  <c r="F47" i="16"/>
  <c r="H46" i="16"/>
  <c r="E38" i="21"/>
  <c r="F45" i="16"/>
  <c r="H45" i="16"/>
  <c r="E37" i="21"/>
  <c r="E43" i="16"/>
  <c r="D43" i="16"/>
  <c r="F43" i="16"/>
  <c r="F44" i="16"/>
  <c r="H43" i="16"/>
  <c r="E36" i="21"/>
  <c r="F42" i="16"/>
  <c r="H42" i="16"/>
  <c r="E35" i="21"/>
  <c r="H39" i="16"/>
  <c r="E33" i="21"/>
  <c r="H36" i="16"/>
  <c r="E31" i="21"/>
  <c r="F34" i="16"/>
  <c r="E35" i="16"/>
  <c r="D35" i="16"/>
  <c r="F35" i="16"/>
  <c r="H34" i="16"/>
  <c r="E30" i="21"/>
  <c r="F33" i="16"/>
  <c r="H33" i="16"/>
  <c r="E29" i="21"/>
  <c r="F31" i="16"/>
  <c r="E32" i="16"/>
  <c r="D32" i="16"/>
  <c r="F32" i="16"/>
  <c r="F30" i="16"/>
  <c r="G31" i="16"/>
  <c r="F28" i="16"/>
  <c r="E29" i="16"/>
  <c r="D29" i="16"/>
  <c r="F29" i="16"/>
  <c r="H28" i="16"/>
  <c r="E26" i="21"/>
  <c r="F27" i="16"/>
  <c r="H27" i="16"/>
  <c r="E25" i="21"/>
  <c r="F26" i="16"/>
  <c r="H26" i="16"/>
  <c r="E24" i="21"/>
  <c r="F25" i="16"/>
  <c r="H25" i="16"/>
  <c r="E23" i="21"/>
  <c r="F24" i="16"/>
  <c r="H24" i="16"/>
  <c r="E22" i="21"/>
  <c r="F23" i="16"/>
  <c r="H23" i="16"/>
  <c r="E21" i="21"/>
  <c r="F22" i="16"/>
  <c r="H22" i="16"/>
  <c r="E20" i="21"/>
  <c r="F20" i="16"/>
  <c r="E21" i="16"/>
  <c r="D21" i="16"/>
  <c r="F21" i="16"/>
  <c r="H20" i="16"/>
  <c r="E19" i="21"/>
  <c r="F19" i="16"/>
  <c r="H19" i="16"/>
  <c r="E18" i="21"/>
  <c r="F18" i="16"/>
  <c r="H18" i="16"/>
  <c r="E17" i="21"/>
  <c r="F16" i="16"/>
  <c r="E17" i="16"/>
  <c r="D17" i="16"/>
  <c r="F17" i="16"/>
  <c r="H16" i="16"/>
  <c r="E16" i="21"/>
  <c r="F15" i="16"/>
  <c r="H15" i="16"/>
  <c r="E15" i="21"/>
  <c r="F14" i="16"/>
  <c r="H14" i="16"/>
  <c r="E14" i="21"/>
  <c r="F13" i="16"/>
  <c r="H13" i="16"/>
  <c r="E13" i="21"/>
  <c r="F12" i="16"/>
  <c r="H12" i="16"/>
  <c r="E12" i="21"/>
  <c r="F11" i="16"/>
  <c r="H11" i="16"/>
  <c r="E11" i="21"/>
  <c r="F10" i="16"/>
  <c r="H10" i="16"/>
  <c r="E10" i="21"/>
  <c r="F9" i="16"/>
  <c r="H9" i="16"/>
  <c r="E9" i="21"/>
  <c r="F8" i="16"/>
  <c r="H8" i="16"/>
  <c r="E8" i="21"/>
  <c r="G48" i="3"/>
  <c r="F50" i="3"/>
  <c r="E50" i="3"/>
  <c r="G50" i="3"/>
  <c r="G45" i="3"/>
  <c r="F47" i="3"/>
  <c r="E47" i="3"/>
  <c r="G47" i="3"/>
  <c r="K41" i="3"/>
  <c r="G34" i="3"/>
  <c r="F35" i="3"/>
  <c r="E35" i="3"/>
  <c r="G35" i="3"/>
  <c r="G33" i="3"/>
  <c r="G31" i="3"/>
  <c r="F32" i="3"/>
  <c r="E32" i="3"/>
  <c r="G32" i="3"/>
  <c r="I31" i="3"/>
  <c r="D28" i="21"/>
  <c r="G30" i="3"/>
  <c r="I30" i="3"/>
  <c r="D27" i="21"/>
  <c r="G23" i="3"/>
  <c r="F29" i="3"/>
  <c r="E29" i="3"/>
  <c r="G29" i="3"/>
  <c r="G24" i="3"/>
  <c r="G25" i="3"/>
  <c r="G26" i="3"/>
  <c r="G27" i="3"/>
  <c r="G28" i="3"/>
  <c r="G22" i="3"/>
  <c r="G19" i="3"/>
  <c r="F21" i="3"/>
  <c r="E21" i="3"/>
  <c r="G21" i="3"/>
  <c r="G20" i="3"/>
  <c r="I20" i="3"/>
  <c r="D19" i="21"/>
  <c r="G18" i="3"/>
  <c r="I18" i="3"/>
  <c r="D17" i="21"/>
  <c r="G16" i="3"/>
  <c r="F17" i="3"/>
  <c r="E17" i="3"/>
  <c r="G17" i="3"/>
  <c r="G9" i="3"/>
  <c r="G10" i="3"/>
  <c r="I10" i="3"/>
  <c r="D10" i="21"/>
  <c r="G11" i="3"/>
  <c r="G12" i="3"/>
  <c r="G13" i="3"/>
  <c r="G8" i="3"/>
  <c r="G14" i="3"/>
  <c r="G15" i="3"/>
  <c r="H13" i="3"/>
  <c r="I14" i="3"/>
  <c r="D14" i="21"/>
  <c r="G43" i="2"/>
  <c r="D43" i="2"/>
  <c r="I65" i="2"/>
  <c r="E65" i="2"/>
  <c r="J65" i="2"/>
  <c r="C37" i="21" s="1"/>
  <c r="J37" i="21" s="1"/>
  <c r="I57" i="2"/>
  <c r="E57" i="2"/>
  <c r="I50" i="2"/>
  <c r="E50" i="2"/>
  <c r="J50" i="2"/>
  <c r="C27" i="21" s="1"/>
  <c r="J27" i="21" s="1"/>
  <c r="G38" i="2"/>
  <c r="D38" i="2"/>
  <c r="G39" i="2"/>
  <c r="D39" i="2"/>
  <c r="H39" i="2"/>
  <c r="C22" i="21" s="1"/>
  <c r="J22" i="21" s="1"/>
  <c r="G40" i="2"/>
  <c r="D40" i="2"/>
  <c r="G41" i="2"/>
  <c r="D41" i="2"/>
  <c r="H41" i="2"/>
  <c r="C24" i="21" s="1"/>
  <c r="J24" i="21" s="1"/>
  <c r="G42" i="2"/>
  <c r="D42" i="2"/>
  <c r="G37" i="2"/>
  <c r="H37" i="2" s="1"/>
  <c r="C20" i="21" s="1"/>
  <c r="J20" i="21" s="1"/>
  <c r="D37" i="2"/>
  <c r="C17" i="20"/>
  <c r="C15" i="20"/>
  <c r="G28" i="2"/>
  <c r="D28" i="2"/>
  <c r="H28" i="2" s="1"/>
  <c r="C19" i="21"/>
  <c r="G27" i="2"/>
  <c r="D27" i="2"/>
  <c r="G11" i="2"/>
  <c r="H11" i="2"/>
  <c r="C9" i="21" s="1"/>
  <c r="J9" i="21" s="1"/>
  <c r="C10" i="21"/>
  <c r="G13" i="2"/>
  <c r="H13" i="2" s="1"/>
  <c r="C11" i="21" s="1"/>
  <c r="J11" i="21" s="1"/>
  <c r="G14" i="2"/>
  <c r="H14" i="2"/>
  <c r="C12" i="21"/>
  <c r="J12" i="21" s="1"/>
  <c r="G15" i="2"/>
  <c r="H15" i="2" s="1"/>
  <c r="C13" i="21" s="1"/>
  <c r="J13" i="21" s="1"/>
  <c r="G16" i="2"/>
  <c r="H16" i="2" s="1"/>
  <c r="C14" i="21" s="1"/>
  <c r="J14" i="21" s="1"/>
  <c r="G17" i="2"/>
  <c r="H17" i="2"/>
  <c r="C15" i="21" s="1"/>
  <c r="J15" i="21" s="1"/>
  <c r="C16" i="21"/>
  <c r="G10" i="2"/>
  <c r="H10" i="2" s="1"/>
  <c r="C8" i="21" s="1"/>
  <c r="E31" i="15"/>
  <c r="D31" i="15"/>
  <c r="F31" i="15"/>
  <c r="H31" i="15"/>
  <c r="J40" i="18"/>
  <c r="H40" i="18"/>
  <c r="H37" i="18"/>
  <c r="H37" i="17"/>
  <c r="H40" i="16"/>
  <c r="H37" i="16"/>
  <c r="G49" i="3"/>
  <c r="H49" i="3"/>
  <c r="I49" i="3"/>
  <c r="G46" i="3"/>
  <c r="G33" i="15"/>
  <c r="G34" i="15"/>
  <c r="G32" i="15"/>
  <c r="G30" i="15"/>
  <c r="G31" i="15"/>
  <c r="G29" i="15"/>
  <c r="G23" i="15"/>
  <c r="G24" i="15"/>
  <c r="G25" i="15"/>
  <c r="G26" i="15"/>
  <c r="G27" i="15"/>
  <c r="E28" i="15"/>
  <c r="D28" i="15"/>
  <c r="F28" i="15"/>
  <c r="G28" i="15"/>
  <c r="G22" i="15"/>
  <c r="G46" i="19"/>
  <c r="G45" i="19"/>
  <c r="G33" i="19"/>
  <c r="G24" i="19"/>
  <c r="G26" i="19"/>
  <c r="G27" i="19"/>
  <c r="G20" i="19"/>
  <c r="G33" i="18"/>
  <c r="G24" i="18"/>
  <c r="G28" i="18"/>
  <c r="G19" i="18"/>
  <c r="G20" i="18"/>
  <c r="G18" i="18"/>
  <c r="H48" i="3"/>
  <c r="H32" i="3"/>
  <c r="H18" i="3"/>
  <c r="H10" i="3"/>
  <c r="G50" i="16"/>
  <c r="G48" i="16"/>
  <c r="G11" i="16"/>
  <c r="G13" i="16"/>
  <c r="G47" i="19"/>
  <c r="J47" i="19"/>
  <c r="J44" i="19"/>
  <c r="J41" i="19"/>
  <c r="J38" i="19"/>
  <c r="G25" i="19"/>
  <c r="G18" i="19"/>
  <c r="J11" i="19"/>
  <c r="J39" i="19"/>
  <c r="J10" i="19"/>
  <c r="H37" i="19"/>
  <c r="J36" i="19"/>
  <c r="J47" i="18"/>
  <c r="J44" i="18"/>
  <c r="J41" i="18"/>
  <c r="J38" i="18"/>
  <c r="J15" i="19"/>
  <c r="J42" i="18"/>
  <c r="J21" i="18"/>
  <c r="J37" i="18"/>
  <c r="J44" i="17"/>
  <c r="J41" i="17"/>
  <c r="J50" i="16"/>
  <c r="G49" i="16"/>
  <c r="J49" i="16"/>
  <c r="J48" i="16"/>
  <c r="J47" i="16"/>
  <c r="J41" i="16"/>
  <c r="J36" i="16"/>
  <c r="J37" i="16"/>
  <c r="G15" i="16"/>
  <c r="G45" i="16"/>
  <c r="J45" i="16"/>
  <c r="J42" i="16"/>
  <c r="J44" i="16"/>
  <c r="J40" i="16"/>
  <c r="J39" i="16"/>
  <c r="J38" i="16"/>
  <c r="G34" i="16"/>
  <c r="G33" i="16"/>
  <c r="J28" i="16"/>
  <c r="G27" i="16"/>
  <c r="G26" i="16"/>
  <c r="G25" i="16"/>
  <c r="G24" i="16"/>
  <c r="J18" i="16"/>
  <c r="G16" i="16"/>
  <c r="G14" i="16"/>
  <c r="J12" i="16"/>
  <c r="G10" i="16"/>
  <c r="G9" i="16"/>
  <c r="G8" i="16"/>
  <c r="J25" i="18"/>
  <c r="J23" i="18"/>
  <c r="J19" i="18"/>
  <c r="J11" i="18"/>
  <c r="J13" i="18"/>
  <c r="J39" i="17"/>
  <c r="J37" i="17"/>
  <c r="J36" i="17"/>
  <c r="J14" i="17"/>
  <c r="J13" i="17"/>
  <c r="J33" i="16"/>
  <c r="J9" i="16"/>
  <c r="G46" i="16"/>
  <c r="J46" i="16"/>
  <c r="G29" i="16"/>
  <c r="J29" i="16"/>
  <c r="J26" i="15"/>
  <c r="J21" i="15"/>
  <c r="J20" i="15"/>
  <c r="J18" i="15"/>
  <c r="J17" i="15"/>
  <c r="J10" i="15"/>
  <c r="E36" i="14"/>
  <c r="E26" i="14"/>
  <c r="E29" i="1"/>
  <c r="D29" i="1"/>
  <c r="F29" i="1"/>
  <c r="H29" i="1"/>
  <c r="F30" i="1"/>
  <c r="E32" i="1"/>
  <c r="D32" i="1"/>
  <c r="F32" i="1"/>
  <c r="H30" i="1"/>
  <c r="F31" i="1"/>
  <c r="H31" i="1"/>
  <c r="H32" i="1"/>
  <c r="F33" i="1"/>
  <c r="E35" i="1"/>
  <c r="D35" i="1"/>
  <c r="F35" i="1"/>
  <c r="H33" i="1"/>
  <c r="F34" i="1"/>
  <c r="H34" i="1"/>
  <c r="H35" i="1"/>
  <c r="F36" i="1"/>
  <c r="F38" i="1"/>
  <c r="H36" i="1"/>
  <c r="E37" i="1"/>
  <c r="D37" i="1"/>
  <c r="F37" i="1"/>
  <c r="H37" i="1"/>
  <c r="H38" i="1"/>
  <c r="F39" i="1"/>
  <c r="F41" i="1"/>
  <c r="H39" i="1"/>
  <c r="E40" i="1"/>
  <c r="D40" i="1"/>
  <c r="F40" i="1"/>
  <c r="H40" i="1"/>
  <c r="H41" i="1"/>
  <c r="F42" i="1"/>
  <c r="F44" i="1"/>
  <c r="H42" i="1"/>
  <c r="E43" i="1"/>
  <c r="D43" i="1"/>
  <c r="F43" i="1"/>
  <c r="H43" i="1"/>
  <c r="H44" i="1"/>
  <c r="F28" i="1"/>
  <c r="H28" i="1"/>
  <c r="F27" i="1"/>
  <c r="H27" i="1"/>
  <c r="F26" i="1"/>
  <c r="H26" i="1"/>
  <c r="F25" i="1"/>
  <c r="H25" i="1"/>
  <c r="F24" i="1"/>
  <c r="H24" i="1"/>
  <c r="F23" i="1"/>
  <c r="H23" i="1"/>
  <c r="F22" i="1"/>
  <c r="H22" i="1"/>
  <c r="E21" i="1"/>
  <c r="D21" i="1"/>
  <c r="F21" i="1"/>
  <c r="H21" i="1"/>
  <c r="F20" i="1"/>
  <c r="H20" i="1"/>
  <c r="F19" i="1"/>
  <c r="H19" i="1"/>
  <c r="F18" i="1"/>
  <c r="H18" i="1"/>
  <c r="E17" i="1"/>
  <c r="D17" i="1"/>
  <c r="F17" i="1"/>
  <c r="F15" i="1"/>
  <c r="I17" i="1"/>
  <c r="H17" i="1"/>
  <c r="F16" i="1"/>
  <c r="I16" i="1"/>
  <c r="H16" i="1"/>
  <c r="I15" i="1"/>
  <c r="H15" i="1"/>
  <c r="F14" i="1"/>
  <c r="I14" i="1"/>
  <c r="H14" i="1"/>
  <c r="F12" i="1"/>
  <c r="I12" i="1"/>
  <c r="H12" i="1"/>
  <c r="F11" i="1"/>
  <c r="I11" i="1"/>
  <c r="H11" i="1"/>
  <c r="F10" i="1"/>
  <c r="I10" i="1"/>
  <c r="H10" i="1"/>
  <c r="F9" i="1"/>
  <c r="I9" i="1"/>
  <c r="H9" i="1"/>
  <c r="F8" i="1"/>
  <c r="I8" i="1"/>
  <c r="H8" i="1"/>
  <c r="F47" i="12"/>
  <c r="H47" i="12"/>
  <c r="E46" i="12"/>
  <c r="D46" i="12"/>
  <c r="F46" i="12"/>
  <c r="F44" i="12"/>
  <c r="H46" i="12"/>
  <c r="F45" i="12"/>
  <c r="H45" i="12"/>
  <c r="H44" i="12"/>
  <c r="E43" i="12"/>
  <c r="D43" i="12"/>
  <c r="F43" i="12"/>
  <c r="H43" i="12"/>
  <c r="F42" i="12"/>
  <c r="H42" i="12"/>
  <c r="F41" i="12"/>
  <c r="H41" i="12"/>
  <c r="E40" i="12"/>
  <c r="F40" i="12"/>
  <c r="H40" i="12"/>
  <c r="F39" i="12"/>
  <c r="H39" i="12"/>
  <c r="F38" i="12"/>
  <c r="H38" i="12"/>
  <c r="E37" i="12"/>
  <c r="D37" i="12"/>
  <c r="F37" i="12"/>
  <c r="H37" i="12"/>
  <c r="F36" i="12"/>
  <c r="H36" i="12"/>
  <c r="E35" i="12"/>
  <c r="D35" i="12"/>
  <c r="F35" i="12"/>
  <c r="E32" i="12"/>
  <c r="D32" i="12"/>
  <c r="F32" i="12"/>
  <c r="H35" i="12"/>
  <c r="F34" i="12"/>
  <c r="H34" i="12"/>
  <c r="F33" i="12"/>
  <c r="H33" i="12"/>
  <c r="H32" i="12"/>
  <c r="F31" i="12"/>
  <c r="H31" i="12"/>
  <c r="F30" i="12"/>
  <c r="H30" i="12"/>
  <c r="E29" i="12"/>
  <c r="D29" i="12"/>
  <c r="F29" i="12"/>
  <c r="H29" i="12"/>
  <c r="F28" i="12"/>
  <c r="H28" i="12"/>
  <c r="F27" i="12"/>
  <c r="H27" i="12"/>
  <c r="F26" i="12"/>
  <c r="H26" i="12"/>
  <c r="F25" i="12"/>
  <c r="H25" i="12"/>
  <c r="F24" i="12"/>
  <c r="H24" i="12"/>
  <c r="F23" i="12"/>
  <c r="H23" i="12"/>
  <c r="F22" i="12"/>
  <c r="H22" i="12"/>
  <c r="E21" i="12"/>
  <c r="D21" i="12"/>
  <c r="F21" i="12"/>
  <c r="H21" i="12"/>
  <c r="F20" i="12"/>
  <c r="H20" i="12"/>
  <c r="F19" i="12"/>
  <c r="H19" i="12"/>
  <c r="F18" i="12"/>
  <c r="H18" i="12"/>
  <c r="E17" i="12"/>
  <c r="D17" i="12"/>
  <c r="F17" i="12"/>
  <c r="F15" i="12"/>
  <c r="I17" i="12"/>
  <c r="H17" i="12"/>
  <c r="F16" i="12"/>
  <c r="I16" i="12"/>
  <c r="H16" i="12"/>
  <c r="I15" i="12"/>
  <c r="H15" i="12"/>
  <c r="F14" i="12"/>
  <c r="I14" i="12"/>
  <c r="H14" i="12"/>
  <c r="F13" i="12"/>
  <c r="I13" i="12"/>
  <c r="H13" i="12"/>
  <c r="F12" i="12"/>
  <c r="I12" i="12"/>
  <c r="H12" i="12"/>
  <c r="F11" i="12"/>
  <c r="I11" i="12"/>
  <c r="H11" i="12"/>
  <c r="F10" i="12"/>
  <c r="I10" i="12"/>
  <c r="H10" i="12"/>
  <c r="F9" i="12"/>
  <c r="I9" i="12"/>
  <c r="H9" i="12"/>
  <c r="F8" i="12"/>
  <c r="I8" i="12"/>
  <c r="H8" i="12"/>
  <c r="F47" i="9"/>
  <c r="H47" i="9"/>
  <c r="E46" i="9"/>
  <c r="D46" i="9"/>
  <c r="F46" i="9"/>
  <c r="F44" i="9"/>
  <c r="H46" i="9"/>
  <c r="F45" i="9"/>
  <c r="H45" i="9"/>
  <c r="H44" i="9"/>
  <c r="E43" i="9"/>
  <c r="D43" i="9"/>
  <c r="F43" i="9"/>
  <c r="H43" i="9"/>
  <c r="F41" i="9"/>
  <c r="H41" i="9"/>
  <c r="E40" i="9"/>
  <c r="D40" i="9"/>
  <c r="F40" i="9"/>
  <c r="H40" i="9"/>
  <c r="F39" i="9"/>
  <c r="H39" i="9"/>
  <c r="F38" i="9"/>
  <c r="H38" i="9"/>
  <c r="D37" i="9"/>
  <c r="F37" i="9"/>
  <c r="H37" i="9"/>
  <c r="F36" i="9"/>
  <c r="H36" i="9"/>
  <c r="E35" i="9"/>
  <c r="D35" i="9"/>
  <c r="F35" i="9"/>
  <c r="E32" i="9"/>
  <c r="D32" i="9"/>
  <c r="F32" i="9"/>
  <c r="H35" i="9"/>
  <c r="F34" i="9"/>
  <c r="H34" i="9"/>
  <c r="F33" i="9"/>
  <c r="H33" i="9"/>
  <c r="H32" i="9"/>
  <c r="F31" i="9"/>
  <c r="H31" i="9"/>
  <c r="F30" i="9"/>
  <c r="H30" i="9"/>
  <c r="E29" i="9"/>
  <c r="D29" i="9"/>
  <c r="F29" i="9"/>
  <c r="H29" i="9"/>
  <c r="F28" i="9"/>
  <c r="H28" i="9"/>
  <c r="F27" i="9"/>
  <c r="H27" i="9"/>
  <c r="F26" i="9"/>
  <c r="H26" i="9"/>
  <c r="F25" i="9"/>
  <c r="H25" i="9"/>
  <c r="F24" i="9"/>
  <c r="H24" i="9"/>
  <c r="F23" i="9"/>
  <c r="H23" i="9"/>
  <c r="F22" i="9"/>
  <c r="H22" i="9"/>
  <c r="E21" i="9"/>
  <c r="D21" i="9"/>
  <c r="F21" i="9"/>
  <c r="H21" i="9"/>
  <c r="F20" i="9"/>
  <c r="H20" i="9"/>
  <c r="F19" i="9"/>
  <c r="H19" i="9"/>
  <c r="F18" i="9"/>
  <c r="H18" i="9"/>
  <c r="E17" i="9"/>
  <c r="D17" i="9"/>
  <c r="F17" i="9"/>
  <c r="F15" i="9"/>
  <c r="I17" i="9"/>
  <c r="H17" i="9"/>
  <c r="F16" i="9"/>
  <c r="I16" i="9"/>
  <c r="H16" i="9"/>
  <c r="I15" i="9"/>
  <c r="H15" i="9"/>
  <c r="F14" i="9"/>
  <c r="I14" i="9"/>
  <c r="H14" i="9"/>
  <c r="F13" i="9"/>
  <c r="I13" i="9"/>
  <c r="H13" i="9"/>
  <c r="F12" i="9"/>
  <c r="I12" i="9"/>
  <c r="H12" i="9"/>
  <c r="F11" i="9"/>
  <c r="I11" i="9"/>
  <c r="H11" i="9"/>
  <c r="F10" i="9"/>
  <c r="I10" i="9"/>
  <c r="H10" i="9"/>
  <c r="F8" i="9"/>
  <c r="I8" i="9"/>
  <c r="H8" i="9"/>
  <c r="F8" i="7"/>
  <c r="E17" i="7"/>
  <c r="D17" i="7"/>
  <c r="F17" i="7"/>
  <c r="H8" i="7"/>
  <c r="E50" i="7"/>
  <c r="D50" i="7"/>
  <c r="F50" i="7"/>
  <c r="H50" i="7"/>
  <c r="F49" i="7"/>
  <c r="F44" i="7"/>
  <c r="H49" i="7"/>
  <c r="F48" i="7"/>
  <c r="H48" i="7"/>
  <c r="F47" i="7"/>
  <c r="H47" i="7"/>
  <c r="E46" i="7"/>
  <c r="D46" i="7"/>
  <c r="F46" i="7"/>
  <c r="H46" i="7"/>
  <c r="F45" i="7"/>
  <c r="H45" i="7"/>
  <c r="H44" i="7"/>
  <c r="E43" i="7"/>
  <c r="D43" i="7"/>
  <c r="F43" i="7"/>
  <c r="H43" i="7"/>
  <c r="F42" i="7"/>
  <c r="H42" i="7"/>
  <c r="F41" i="7"/>
  <c r="H41" i="7"/>
  <c r="E40" i="7"/>
  <c r="D40" i="7"/>
  <c r="F40" i="7"/>
  <c r="H40" i="7"/>
  <c r="F39" i="7"/>
  <c r="H39" i="7"/>
  <c r="F38" i="7"/>
  <c r="H38" i="7"/>
  <c r="E37" i="7"/>
  <c r="D37" i="7"/>
  <c r="F37" i="7"/>
  <c r="H37" i="7"/>
  <c r="F36" i="7"/>
  <c r="H36" i="7"/>
  <c r="E35" i="7"/>
  <c r="D35" i="7"/>
  <c r="F35" i="7"/>
  <c r="E32" i="7"/>
  <c r="D32" i="7"/>
  <c r="F32" i="7"/>
  <c r="H35" i="7"/>
  <c r="F34" i="7"/>
  <c r="H34" i="7"/>
  <c r="F33" i="7"/>
  <c r="H33" i="7"/>
  <c r="H32" i="7"/>
  <c r="F31" i="7"/>
  <c r="H31" i="7"/>
  <c r="F30" i="7"/>
  <c r="H30" i="7"/>
  <c r="E29" i="7"/>
  <c r="D29" i="7"/>
  <c r="F29" i="7"/>
  <c r="H29" i="7"/>
  <c r="F28" i="7"/>
  <c r="H28" i="7"/>
  <c r="F27" i="7"/>
  <c r="H27" i="7"/>
  <c r="F26" i="7"/>
  <c r="H26" i="7"/>
  <c r="F25" i="7"/>
  <c r="H25" i="7"/>
  <c r="F24" i="7"/>
  <c r="H24" i="7"/>
  <c r="F23" i="7"/>
  <c r="H23" i="7"/>
  <c r="F22" i="7"/>
  <c r="H22" i="7"/>
  <c r="E21" i="7"/>
  <c r="D21" i="7"/>
  <c r="F21" i="7"/>
  <c r="H21" i="7"/>
  <c r="F20" i="7"/>
  <c r="H20" i="7"/>
  <c r="F19" i="7"/>
  <c r="H19" i="7"/>
  <c r="F18" i="7"/>
  <c r="H18" i="7"/>
  <c r="F15" i="7"/>
  <c r="I17" i="7"/>
  <c r="H17" i="7"/>
  <c r="F16" i="7"/>
  <c r="I16" i="7"/>
  <c r="H16" i="7"/>
  <c r="I15" i="7"/>
  <c r="H15" i="7"/>
  <c r="F14" i="7"/>
  <c r="I14" i="7"/>
  <c r="H14" i="7"/>
  <c r="F13" i="7"/>
  <c r="I13" i="7"/>
  <c r="H13" i="7"/>
  <c r="F12" i="7"/>
  <c r="I12" i="7"/>
  <c r="H12" i="7"/>
  <c r="F11" i="7"/>
  <c r="I11" i="7"/>
  <c r="H11" i="7"/>
  <c r="F10" i="7"/>
  <c r="I10" i="7"/>
  <c r="H10" i="7"/>
  <c r="F9" i="7"/>
  <c r="I9" i="7"/>
  <c r="H9" i="7"/>
  <c r="I8" i="7"/>
  <c r="G41" i="9"/>
  <c r="G40" i="9"/>
  <c r="G39" i="9"/>
  <c r="G32" i="9"/>
  <c r="G31" i="9"/>
  <c r="G30" i="9"/>
  <c r="G29" i="9"/>
  <c r="G28" i="9"/>
  <c r="G27" i="9"/>
  <c r="G26" i="9"/>
  <c r="G25" i="9"/>
  <c r="G24" i="9"/>
  <c r="G23" i="9"/>
  <c r="G21" i="9"/>
  <c r="G20" i="9"/>
  <c r="G19" i="9"/>
  <c r="G18" i="9"/>
  <c r="G40" i="7"/>
  <c r="G49" i="7"/>
  <c r="G48" i="7"/>
  <c r="D50" i="3"/>
  <c r="I71" i="2"/>
  <c r="E71" i="2"/>
  <c r="J71" i="2"/>
  <c r="G50" i="7"/>
  <c r="K50" i="3"/>
  <c r="G31" i="12"/>
  <c r="G30" i="12"/>
  <c r="G28" i="12"/>
  <c r="G18" i="12"/>
  <c r="G9" i="12"/>
  <c r="G8" i="12"/>
  <c r="G45" i="7"/>
  <c r="G42" i="7"/>
  <c r="G39" i="7"/>
  <c r="G36" i="7"/>
  <c r="G35" i="7"/>
  <c r="G34" i="7"/>
  <c r="G33" i="7"/>
  <c r="G32" i="7"/>
  <c r="G31" i="7"/>
  <c r="G30" i="7"/>
  <c r="G46" i="9"/>
  <c r="G33" i="9"/>
  <c r="G29" i="7"/>
  <c r="G28" i="7"/>
  <c r="G27" i="7"/>
  <c r="G26" i="7"/>
  <c r="G25" i="7"/>
  <c r="G24" i="7"/>
  <c r="G23" i="7"/>
  <c r="G22" i="9"/>
  <c r="G15" i="9"/>
  <c r="G14" i="9"/>
  <c r="G13" i="9"/>
  <c r="G22" i="7"/>
  <c r="G21" i="7"/>
  <c r="G20" i="7"/>
  <c r="G19" i="7"/>
  <c r="G18" i="7"/>
  <c r="G17" i="7"/>
  <c r="G16" i="7"/>
  <c r="G15" i="7"/>
  <c r="G14" i="7"/>
  <c r="G13" i="7"/>
  <c r="G12" i="7"/>
  <c r="G11" i="7"/>
  <c r="G10" i="7"/>
  <c r="G9" i="7"/>
  <c r="G8" i="7"/>
  <c r="G16" i="9"/>
  <c r="G8" i="9"/>
  <c r="G10" i="9"/>
  <c r="G11" i="9"/>
  <c r="G12" i="9"/>
  <c r="G22" i="12"/>
  <c r="G23" i="12"/>
  <c r="G24" i="12"/>
  <c r="G25" i="12"/>
  <c r="G26" i="12"/>
  <c r="G27" i="12"/>
  <c r="G37" i="12"/>
  <c r="G32" i="12"/>
  <c r="G21" i="12"/>
  <c r="G16" i="12"/>
  <c r="G15" i="12"/>
  <c r="G14" i="12"/>
  <c r="G13" i="12"/>
  <c r="G12" i="12"/>
  <c r="G11" i="12"/>
  <c r="G10" i="12"/>
  <c r="G44" i="9"/>
  <c r="G45" i="9"/>
  <c r="G34" i="9"/>
  <c r="G35" i="9"/>
  <c r="G37" i="9"/>
  <c r="G43" i="9"/>
  <c r="G44" i="12"/>
  <c r="G35" i="12"/>
  <c r="G34" i="12"/>
  <c r="G46" i="12"/>
  <c r="G29" i="12"/>
  <c r="G19" i="12"/>
  <c r="G20" i="12"/>
  <c r="G17" i="12"/>
  <c r="G33" i="12"/>
  <c r="G37" i="7"/>
  <c r="G38" i="7"/>
  <c r="G43" i="7"/>
  <c r="G44" i="7"/>
  <c r="G41" i="7"/>
  <c r="G47" i="7"/>
  <c r="G46" i="7"/>
  <c r="G47" i="9"/>
  <c r="G17" i="9"/>
  <c r="D47" i="3"/>
  <c r="D43" i="3"/>
  <c r="D40" i="3"/>
  <c r="D37" i="3"/>
  <c r="G38" i="9"/>
  <c r="G36" i="9"/>
  <c r="G36" i="12"/>
  <c r="G38" i="12"/>
  <c r="G43" i="12"/>
  <c r="G42" i="12"/>
  <c r="G41" i="12"/>
  <c r="G40" i="12"/>
  <c r="G39" i="12"/>
  <c r="G47" i="12"/>
  <c r="G45" i="12"/>
  <c r="D35" i="3"/>
  <c r="D32" i="3"/>
  <c r="D29" i="3"/>
  <c r="D21" i="3"/>
  <c r="D17" i="3"/>
  <c r="I58" i="2"/>
  <c r="K38" i="3"/>
  <c r="E58" i="2"/>
  <c r="I51" i="2"/>
  <c r="J51" i="2" s="1"/>
  <c r="E51" i="2"/>
  <c r="G29" i="2"/>
  <c r="G19" i="2"/>
  <c r="G43" i="1"/>
  <c r="G42" i="1"/>
  <c r="G40" i="1"/>
  <c r="G37" i="1"/>
  <c r="G36" i="1"/>
  <c r="G34" i="1"/>
  <c r="G30" i="1"/>
  <c r="G29" i="1"/>
  <c r="G28" i="1"/>
  <c r="G27" i="1"/>
  <c r="G26" i="1"/>
  <c r="G22" i="1"/>
  <c r="G18" i="1"/>
  <c r="G11" i="1"/>
  <c r="G10" i="1"/>
  <c r="G9" i="1"/>
  <c r="G39" i="1"/>
  <c r="G12" i="1"/>
  <c r="G14" i="1"/>
  <c r="G15" i="1"/>
  <c r="G23" i="1"/>
  <c r="G31" i="1"/>
  <c r="G16" i="1"/>
  <c r="G24" i="1"/>
  <c r="G32" i="1"/>
  <c r="G8" i="1"/>
  <c r="G17" i="1"/>
  <c r="G25" i="1"/>
  <c r="G19" i="1"/>
  <c r="G20" i="1"/>
  <c r="G21" i="1"/>
  <c r="G35" i="1"/>
  <c r="G33" i="1"/>
  <c r="G41" i="1"/>
  <c r="G38" i="1"/>
  <c r="G44" i="1"/>
  <c r="K32" i="3"/>
  <c r="K36" i="3"/>
  <c r="K44" i="3"/>
  <c r="K17" i="3"/>
  <c r="K11" i="3"/>
  <c r="K15" i="3"/>
  <c r="K30" i="3"/>
  <c r="K47" i="3"/>
  <c r="J29" i="17"/>
  <c r="J27" i="16"/>
  <c r="J14" i="16"/>
  <c r="J13" i="16"/>
  <c r="J11" i="16"/>
  <c r="J17" i="16"/>
  <c r="J15" i="16"/>
  <c r="J25" i="16"/>
  <c r="J11" i="15"/>
  <c r="J9" i="15"/>
  <c r="J15" i="15"/>
  <c r="J14" i="15"/>
  <c r="J29" i="15"/>
  <c r="J8" i="15"/>
  <c r="J12" i="15"/>
  <c r="J19" i="15"/>
  <c r="J27" i="15"/>
  <c r="J32" i="15"/>
  <c r="J34" i="15"/>
  <c r="J33" i="15"/>
  <c r="J25" i="15"/>
  <c r="J28" i="15"/>
  <c r="J22" i="15"/>
  <c r="J31" i="15"/>
  <c r="J30" i="15"/>
  <c r="J23" i="15"/>
  <c r="J24" i="15"/>
  <c r="J16" i="15"/>
  <c r="J27" i="19"/>
  <c r="H40" i="19"/>
  <c r="J40" i="19"/>
  <c r="J20" i="19"/>
  <c r="G21" i="19"/>
  <c r="J21" i="19"/>
  <c r="J19" i="19"/>
  <c r="J35" i="19"/>
  <c r="G35" i="19"/>
  <c r="J33" i="19"/>
  <c r="J34" i="19"/>
  <c r="J29" i="19"/>
  <c r="J25" i="19"/>
  <c r="J24" i="19"/>
  <c r="J26" i="19"/>
  <c r="G29" i="19"/>
  <c r="J16" i="19"/>
  <c r="J43" i="19"/>
  <c r="G28" i="19"/>
  <c r="J17" i="19"/>
  <c r="J14" i="19"/>
  <c r="J45" i="19"/>
  <c r="J46" i="19"/>
  <c r="J13" i="19"/>
  <c r="G34" i="19"/>
  <c r="J28" i="19"/>
  <c r="J23" i="19"/>
  <c r="J18" i="19"/>
  <c r="J12" i="19"/>
  <c r="J42" i="19"/>
  <c r="G19" i="19"/>
  <c r="G23" i="19"/>
  <c r="J22" i="19"/>
  <c r="J8" i="19"/>
  <c r="J37" i="19"/>
  <c r="J9" i="19"/>
  <c r="G22" i="19"/>
  <c r="J43" i="16"/>
  <c r="G42" i="16"/>
  <c r="G43" i="16"/>
  <c r="J21" i="16"/>
  <c r="G21" i="16"/>
  <c r="J19" i="16"/>
  <c r="G20" i="16"/>
  <c r="G19" i="16"/>
  <c r="G12" i="16"/>
  <c r="G18" i="16"/>
  <c r="J34" i="16"/>
  <c r="J22" i="16"/>
  <c r="J20" i="16"/>
  <c r="J10" i="16"/>
  <c r="J24" i="16"/>
  <c r="J35" i="16"/>
  <c r="G35" i="16"/>
  <c r="G44" i="16"/>
  <c r="G23" i="16"/>
  <c r="G22" i="16"/>
  <c r="J8" i="16"/>
  <c r="J26" i="16"/>
  <c r="G17" i="16"/>
  <c r="J23" i="16"/>
  <c r="G28" i="16"/>
  <c r="G47" i="16"/>
  <c r="J16" i="16"/>
  <c r="G38" i="21"/>
  <c r="J43" i="18"/>
  <c r="H43" i="18"/>
  <c r="G36" i="21"/>
  <c r="H19" i="18"/>
  <c r="G18" i="21"/>
  <c r="J15" i="18"/>
  <c r="J26" i="18"/>
  <c r="G27" i="18"/>
  <c r="H10" i="18"/>
  <c r="G10" i="21"/>
  <c r="H22" i="18"/>
  <c r="G20" i="21"/>
  <c r="H33" i="18"/>
  <c r="G29" i="21"/>
  <c r="J10" i="18"/>
  <c r="J12" i="18"/>
  <c r="J18" i="18"/>
  <c r="J22" i="18"/>
  <c r="J34" i="18"/>
  <c r="J46" i="18"/>
  <c r="J39" i="18"/>
  <c r="G21" i="18"/>
  <c r="G29" i="18"/>
  <c r="G25" i="18"/>
  <c r="H16" i="18"/>
  <c r="G16" i="21"/>
  <c r="H20" i="18"/>
  <c r="G19" i="21"/>
  <c r="H24" i="18"/>
  <c r="G22" i="21"/>
  <c r="H28" i="18"/>
  <c r="G26" i="21"/>
  <c r="G40" i="21"/>
  <c r="J16" i="18"/>
  <c r="J8" i="18"/>
  <c r="J24" i="18"/>
  <c r="J36" i="18"/>
  <c r="J29" i="18"/>
  <c r="H14" i="18"/>
  <c r="G14" i="21"/>
  <c r="H18" i="18"/>
  <c r="G17" i="21"/>
  <c r="H26" i="18"/>
  <c r="G24" i="21"/>
  <c r="J17" i="18"/>
  <c r="J14" i="18"/>
  <c r="J33" i="18"/>
  <c r="J35" i="18"/>
  <c r="G22" i="18"/>
  <c r="F32" i="18"/>
  <c r="H36" i="18"/>
  <c r="G31" i="21"/>
  <c r="I41" i="21"/>
  <c r="H40" i="17"/>
  <c r="J40" i="17"/>
  <c r="H10" i="17"/>
  <c r="F10" i="21"/>
  <c r="H18" i="17"/>
  <c r="F17" i="21"/>
  <c r="J18" i="17"/>
  <c r="H19" i="17"/>
  <c r="F18" i="21"/>
  <c r="J21" i="17"/>
  <c r="H20" i="17"/>
  <c r="F19" i="21"/>
  <c r="J20" i="17"/>
  <c r="H26" i="17"/>
  <c r="F24" i="21"/>
  <c r="J26" i="17"/>
  <c r="J27" i="17"/>
  <c r="H27" i="17"/>
  <c r="F25" i="21"/>
  <c r="H23" i="17"/>
  <c r="F21" i="21"/>
  <c r="H28" i="17"/>
  <c r="F26" i="21"/>
  <c r="H24" i="17"/>
  <c r="F22" i="21"/>
  <c r="J25" i="17"/>
  <c r="H34" i="17"/>
  <c r="F30" i="21"/>
  <c r="J34" i="17"/>
  <c r="G45" i="17"/>
  <c r="H45" i="17"/>
  <c r="F37" i="21"/>
  <c r="J45" i="17"/>
  <c r="J28" i="17"/>
  <c r="J35" i="17"/>
  <c r="J49" i="17"/>
  <c r="H43" i="17"/>
  <c r="F36" i="21"/>
  <c r="J36" i="21"/>
  <c r="J46" i="17"/>
  <c r="H46" i="17"/>
  <c r="F38" i="21"/>
  <c r="J38" i="21"/>
  <c r="G46" i="17"/>
  <c r="H49" i="17"/>
  <c r="F40" i="21"/>
  <c r="J40" i="21"/>
  <c r="J23" i="17"/>
  <c r="J19" i="17"/>
  <c r="H14" i="17"/>
  <c r="F14" i="21"/>
  <c r="J11" i="17"/>
  <c r="J15" i="17"/>
  <c r="H15" i="17"/>
  <c r="F15" i="21"/>
  <c r="H11" i="17"/>
  <c r="F11" i="21"/>
  <c r="J17" i="17"/>
  <c r="J8" i="17"/>
  <c r="H16" i="17"/>
  <c r="F16" i="21"/>
  <c r="H12" i="17"/>
  <c r="F12" i="21"/>
  <c r="H8" i="17"/>
  <c r="F8" i="21"/>
  <c r="J9" i="17"/>
  <c r="J12" i="17"/>
  <c r="H22" i="17"/>
  <c r="F20" i="21"/>
  <c r="J22" i="17"/>
  <c r="H25" i="17"/>
  <c r="F23" i="21"/>
  <c r="H33" i="17"/>
  <c r="F29" i="21"/>
  <c r="J33" i="17"/>
  <c r="H48" i="17"/>
  <c r="F39" i="21"/>
  <c r="J24" i="17"/>
  <c r="J10" i="17"/>
  <c r="G47" i="17"/>
  <c r="J48" i="17"/>
  <c r="J16" i="17"/>
  <c r="I37" i="3"/>
  <c r="K37" i="3"/>
  <c r="I23" i="3"/>
  <c r="D21" i="21"/>
  <c r="K23" i="3"/>
  <c r="I26" i="3"/>
  <c r="D24" i="21"/>
  <c r="K22" i="3"/>
  <c r="I25" i="3"/>
  <c r="D23" i="21"/>
  <c r="I22" i="3"/>
  <c r="D20" i="21"/>
  <c r="H25" i="3"/>
  <c r="K29" i="3"/>
  <c r="I24" i="3"/>
  <c r="D22" i="21"/>
  <c r="I28" i="3"/>
  <c r="D26" i="21"/>
  <c r="H26" i="3"/>
  <c r="K26" i="3"/>
  <c r="K27" i="3"/>
  <c r="H29" i="3"/>
  <c r="I46" i="3"/>
  <c r="H45" i="3"/>
  <c r="H9" i="3"/>
  <c r="K9" i="3"/>
  <c r="H23" i="3"/>
  <c r="K25" i="3"/>
  <c r="K35" i="3"/>
  <c r="I33" i="3"/>
  <c r="D29" i="21"/>
  <c r="I45" i="3"/>
  <c r="D37" i="21"/>
  <c r="H47" i="3"/>
  <c r="K45" i="3"/>
  <c r="K33" i="3"/>
  <c r="K39" i="3"/>
  <c r="H15" i="3"/>
  <c r="H35" i="3"/>
  <c r="I43" i="3"/>
  <c r="K43" i="3"/>
  <c r="D8" i="21"/>
  <c r="H8" i="3"/>
  <c r="H16" i="3"/>
  <c r="K8" i="3"/>
  <c r="I12" i="3"/>
  <c r="D12" i="21"/>
  <c r="H12" i="3"/>
  <c r="I16" i="3"/>
  <c r="D16" i="21"/>
  <c r="J16" i="21"/>
  <c r="K16" i="3"/>
  <c r="I11" i="3"/>
  <c r="D11" i="21"/>
  <c r="I15" i="3"/>
  <c r="D15" i="21"/>
  <c r="H17" i="3"/>
  <c r="K10" i="3"/>
  <c r="K20" i="3"/>
  <c r="H20" i="3"/>
  <c r="H33" i="3"/>
  <c r="K34" i="3"/>
  <c r="I39" i="3"/>
  <c r="D33" i="21"/>
  <c r="J33" i="21"/>
  <c r="K13" i="3"/>
  <c r="H14" i="3"/>
  <c r="H21" i="3"/>
  <c r="H34" i="3"/>
  <c r="I40" i="3"/>
  <c r="K40" i="3"/>
  <c r="K14" i="3"/>
  <c r="I19" i="3"/>
  <c r="D18" i="21"/>
  <c r="K21" i="3"/>
  <c r="K19" i="3"/>
  <c r="K18" i="3"/>
  <c r="K28" i="3"/>
  <c r="H28" i="3"/>
  <c r="H24" i="3"/>
  <c r="K24" i="3"/>
  <c r="H31" i="3"/>
  <c r="K31" i="3"/>
  <c r="I34" i="3"/>
  <c r="D30" i="21"/>
  <c r="J30" i="21"/>
  <c r="H50" i="3"/>
  <c r="K49" i="3"/>
  <c r="I48" i="3"/>
  <c r="D39" i="21"/>
  <c r="K46" i="3"/>
  <c r="K12" i="3"/>
  <c r="K48" i="3"/>
  <c r="H11" i="3"/>
  <c r="H22" i="3"/>
  <c r="H30" i="3"/>
  <c r="H46" i="3"/>
  <c r="I13" i="3"/>
  <c r="D13" i="21"/>
  <c r="I9" i="3"/>
  <c r="D9" i="21"/>
  <c r="H19" i="3"/>
  <c r="I27" i="3"/>
  <c r="D25" i="21"/>
  <c r="H27" i="3"/>
  <c r="I36" i="3"/>
  <c r="D31" i="21"/>
  <c r="J31" i="21"/>
  <c r="I42" i="3"/>
  <c r="D35" i="21"/>
  <c r="J35" i="21"/>
  <c r="K42" i="3"/>
  <c r="J30" i="18"/>
  <c r="J31" i="18"/>
  <c r="H30" i="18"/>
  <c r="G27" i="21"/>
  <c r="J32" i="18"/>
  <c r="H30" i="17"/>
  <c r="F27" i="21"/>
  <c r="J31" i="17"/>
  <c r="G30" i="16"/>
  <c r="H30" i="16"/>
  <c r="E27" i="21"/>
  <c r="H31" i="16"/>
  <c r="E28" i="21"/>
  <c r="G32" i="16"/>
  <c r="J32" i="16"/>
  <c r="J31" i="16"/>
  <c r="J30" i="16"/>
  <c r="J30" i="19"/>
  <c r="G32" i="19"/>
  <c r="H31" i="19"/>
  <c r="H28" i="21"/>
  <c r="J32" i="19"/>
  <c r="J31" i="19"/>
  <c r="H30" i="19"/>
  <c r="H27" i="21"/>
  <c r="J19" i="21"/>
  <c r="J10" i="21"/>
  <c r="H31" i="18"/>
  <c r="G28" i="21"/>
  <c r="G41" i="21"/>
  <c r="G32" i="18"/>
  <c r="J39" i="21"/>
  <c r="J32" i="17"/>
  <c r="E41" i="21"/>
  <c r="D41" i="21"/>
  <c r="J30" i="17"/>
  <c r="H31" i="17"/>
  <c r="F28" i="21"/>
  <c r="F41" i="21"/>
  <c r="H41" i="21"/>
  <c r="J28" i="21"/>
  <c r="H27" i="2" l="1"/>
  <c r="H38" i="2"/>
  <c r="C21" i="21" s="1"/>
  <c r="J21" i="21" s="1"/>
  <c r="J58" i="2"/>
  <c r="H42" i="2"/>
  <c r="C25" i="21" s="1"/>
  <c r="J25" i="21" s="1"/>
  <c r="H43" i="2"/>
  <c r="C26" i="21" s="1"/>
  <c r="J26" i="21" s="1"/>
  <c r="J57" i="2"/>
  <c r="C29" i="21" s="1"/>
  <c r="J29" i="21" s="1"/>
  <c r="H40" i="2"/>
  <c r="C23" i="21" s="1"/>
  <c r="J23" i="21" s="1"/>
  <c r="C18" i="21"/>
  <c r="J18" i="21" s="1"/>
  <c r="C14" i="20"/>
  <c r="C13" i="20"/>
  <c r="C17" i="21"/>
  <c r="J17" i="21" s="1"/>
  <c r="J8" i="21"/>
  <c r="C41" i="21" l="1"/>
  <c r="N31" i="21" s="1"/>
  <c r="M30" i="21"/>
  <c r="N30" i="21"/>
  <c r="M31" i="21" l="1"/>
</calcChain>
</file>

<file path=xl/sharedStrings.xml><?xml version="1.0" encoding="utf-8"?>
<sst xmlns="http://schemas.openxmlformats.org/spreadsheetml/2006/main" count="1513" uniqueCount="558">
  <si>
    <t>Section A:  Access</t>
  </si>
  <si>
    <t>The percentage of each population group that is enrolled compared to that group's representation in the adult population within the community served.  This percentage is frequently calculated as a participation rate.</t>
  </si>
  <si>
    <t>Table A1:  Access by race/ethnicity</t>
  </si>
  <si>
    <t>San Mateo County Residents</t>
  </si>
  <si>
    <r>
      <t>Ca</t>
    </r>
    <r>
      <rPr>
        <b/>
        <sz val="11"/>
        <color rgb="FF000000"/>
        <rFont val="Calibri"/>
        <family val="2"/>
      </rPr>
      <t>ñ</t>
    </r>
    <r>
      <rPr>
        <b/>
        <sz val="11"/>
        <color rgb="FF000000"/>
        <rFont val="Times New Roman"/>
        <family val="1"/>
      </rPr>
      <t>ada College Students Residing in San Mateo County</t>
    </r>
  </si>
  <si>
    <t>Count</t>
  </si>
  <si>
    <t>Percent</t>
  </si>
  <si>
    <t>P index</t>
  </si>
  <si>
    <t>Total 15 years and older</t>
  </si>
  <si>
    <t xml:space="preserve">   African American</t>
  </si>
  <si>
    <t>American Indian/</t>
  </si>
  <si>
    <t>Alaska Native</t>
  </si>
  <si>
    <t>Asian</t>
  </si>
  <si>
    <t>Hispanic</t>
  </si>
  <si>
    <t>Multi races</t>
  </si>
  <si>
    <t>Pacific Islander</t>
  </si>
  <si>
    <t>White</t>
  </si>
  <si>
    <t>Other</t>
  </si>
  <si>
    <t>N/A</t>
  </si>
  <si>
    <t xml:space="preserve"> --</t>
  </si>
  <si>
    <t>Unknown</t>
  </si>
  <si>
    <t xml:space="preserve">Sources: U.S. Census Bureau, Annual County Resident Population Estimates by Age, Sex, Race, and Hispanic Origin: April 1, 2010 to July 1, 2014 (CC-EST2014-ALLDATA-06); SMCCCD Student Database (2014/15). </t>
  </si>
  <si>
    <t>Table A2:  Access by Gender</t>
  </si>
  <si>
    <t>Cañada College Students Residing in San Mateo County</t>
  </si>
  <si>
    <t>Male</t>
  </si>
  <si>
    <t>Female</t>
  </si>
  <si>
    <t>Unrecorded</t>
  </si>
  <si>
    <t>Table A3:  Access by Age</t>
  </si>
  <si>
    <t>15 to 19 years</t>
  </si>
  <si>
    <t>20 to 24 years</t>
  </si>
  <si>
    <t>25 to 29 years</t>
  </si>
  <si>
    <t>30 to 39 years</t>
  </si>
  <si>
    <t>40 to 49 years</t>
  </si>
  <si>
    <t>50 to 59 years</t>
  </si>
  <si>
    <t>60 years or older</t>
  </si>
  <si>
    <t xml:space="preserve">Sources: U.S. Census Bureau, Annual County Resident Population Estimates by Age, Sex, Race, and Hispanic Origin: April 1, 2010 to July 1, 2014 (CC-EST2012-ALLDATA-[ST[FIPS]); SMCCCD Student Database (2014/15). </t>
  </si>
  <si>
    <t>Table A4: Access by Disability Status</t>
  </si>
  <si>
    <t>Total</t>
  </si>
  <si>
    <t>With a disability</t>
  </si>
  <si>
    <t>Percent with a disability</t>
  </si>
  <si>
    <t>Persons 18 to 64 years</t>
  </si>
  <si>
    <t>Persons 65 years and over</t>
  </si>
  <si>
    <t xml:space="preserve">Sources: U.S. Census Bureau, 2009-2013 American Community Survey 5-Year Estimates, Table S1810: Disability Characteristics; SMCCCD Student Database (2014/15). </t>
  </si>
  <si>
    <t>Table A5:  Access by Income Level</t>
  </si>
  <si>
    <t>San Mateo County Low Income Residents</t>
  </si>
  <si>
    <t>Cañada College Low Income Students Residing in San Mateo County</t>
  </si>
  <si>
    <t>Low Income Cañada College students include any receiving a BOG A or B waiver, CARE grant, Chafee grant, Pell grant, or Supplemental Educational Opportunity Grant (SEOG).</t>
  </si>
  <si>
    <t>Sources: U.S. Census Bureau, 2009-2013 American Community Survey 5-Year Estimates, Table B17024: Age by Ratio of Income to Poverty. Low income is defined as having less than 1.5 ratio of income to poverty; SMCCCD Student Database, Financial Aid Awards 2014/15.</t>
  </si>
  <si>
    <t>Table A6:  Access by Veterans Status</t>
  </si>
  <si>
    <t>San Mateo County Veterans Status</t>
  </si>
  <si>
    <t>Cañada College Veteran Students Residing in San Mateo County</t>
  </si>
  <si>
    <t>Total 
(18 years and over)</t>
  </si>
  <si>
    <t>Veterans (2009-2013)</t>
  </si>
  <si>
    <t>Sources: U.S. Census Bureau (http://factfinder.census.gov/faces/tableservices/jsf/pages/productview.xhtml?src=CF); SMCCCD Student Database (2014/15).</t>
  </si>
  <si>
    <t>Table A7:  Access by Foster Youth Status</t>
  </si>
  <si>
    <t>San Mateo County Foster Youth</t>
  </si>
  <si>
    <t>Cañada College Foster Youth Students Residing in San Mateo County</t>
  </si>
  <si>
    <t>Foster Youth</t>
  </si>
  <si>
    <t xml:space="preserve">Lucille Packard Foundation for Children’s Health, kidsdata.org; State of California Department of Finance, Report P-3: State and County Population Projections by Race/Ethnicity, Detailed Age, and Gender, 2010-2060; SMCCCD Student Database (2014/15). </t>
  </si>
  <si>
    <t>Foster Youth status at Cañada College includes students receiving a Chafee Grant or reported as foster youth to MIS.</t>
  </si>
  <si>
    <t>Care should be taken when interpreting results with subgroups of less than 10.</t>
  </si>
  <si>
    <t>HD01_VD41</t>
  </si>
  <si>
    <t>Estimate; 18 to 24 years:</t>
  </si>
  <si>
    <t>HD01_VD43</t>
  </si>
  <si>
    <t>Estimate; 18 to 24 years: - .50 to .74</t>
  </si>
  <si>
    <t>HD01_VD44</t>
  </si>
  <si>
    <t>Estimate; 18 to 24 years: - .75 to .99</t>
  </si>
  <si>
    <t>HD01_VD42</t>
  </si>
  <si>
    <t>Estimate; 18 to 24 years: - Under .50</t>
  </si>
  <si>
    <t>HD01_VD56</t>
  </si>
  <si>
    <t>Estimate; 25 to 34 years: - .50 to .74</t>
  </si>
  <si>
    <t>HD01_VD57</t>
  </si>
  <si>
    <t>Estimate; 25 to 34 years: - .75 to .99</t>
  </si>
  <si>
    <t>HD01_VD55</t>
  </si>
  <si>
    <t>Estimate; 25 to 34 years: - Under .50</t>
  </si>
  <si>
    <t>HD01_VD69</t>
  </si>
  <si>
    <t>Estimate; 35 to 44 years: - .50 to .74</t>
  </si>
  <si>
    <t>HD01_VD70</t>
  </si>
  <si>
    <t>Estimate; 35 to 44 years: - .75 to .99</t>
  </si>
  <si>
    <t>HD01_VD68</t>
  </si>
  <si>
    <t>Estimate; 35 to 44 years: - Under .50</t>
  </si>
  <si>
    <t>HD01_VD82</t>
  </si>
  <si>
    <t>Estimate; 45 to 54 years: - .50 to .74</t>
  </si>
  <si>
    <t>HD01_VD83</t>
  </si>
  <si>
    <t>Estimate; 45 to 54 years: - .75 to .99</t>
  </si>
  <si>
    <t>HD01_VD81</t>
  </si>
  <si>
    <t>Estimate; 45 to 54 years: - Under .50</t>
  </si>
  <si>
    <t>HD01_VD94</t>
  </si>
  <si>
    <t>Estimate; 55 to 64 years: - Under .50</t>
  </si>
  <si>
    <t>HD01_VD95</t>
  </si>
  <si>
    <t>Estimate; 55 to 64 years: - .50 to .74</t>
  </si>
  <si>
    <t>HD01_VD96</t>
  </si>
  <si>
    <t>Estimate; 55 to 64 years: - .75 to .99</t>
  </si>
  <si>
    <t>HD01_VD45</t>
  </si>
  <si>
    <t>Estimate; 18 to 24 years: - 1.00 to 1.24</t>
  </si>
  <si>
    <t>HD01_VD46</t>
  </si>
  <si>
    <t>Estimate; 18 to 24 years: - 1.25 to 1.49</t>
  </si>
  <si>
    <t>HD01_VD58</t>
  </si>
  <si>
    <t>Estimate; 25 to 34 years: - 1.00 to 1.24</t>
  </si>
  <si>
    <t>HD01_VD59</t>
  </si>
  <si>
    <t>Estimate; 25 to 34 years: - 1.25 to 1.49</t>
  </si>
  <si>
    <t>HD01_VD71</t>
  </si>
  <si>
    <t>Estimate; 35 to 44 years: - 1.00 to 1.24</t>
  </si>
  <si>
    <t>HD01_VD72</t>
  </si>
  <si>
    <t>Estimate; 35 to 44 years: - 1.25 to 1.49</t>
  </si>
  <si>
    <t>HD01_VD84</t>
  </si>
  <si>
    <t>Estimate; 45 to 54 years: - 1.00 to 1.24</t>
  </si>
  <si>
    <t>HD01_VD85</t>
  </si>
  <si>
    <t>Estimate; 45 to 54 years: - 1.25 to 1.49</t>
  </si>
  <si>
    <t>HD01_VD97</t>
  </si>
  <si>
    <t>Estimate; 55 to 64 years: - 1.00 to 1.24</t>
  </si>
  <si>
    <t>HD01_VD98</t>
  </si>
  <si>
    <t>Estimate; 55 to 64 years: - 1.25 to 1.49</t>
  </si>
  <si>
    <t>HD01_VD108</t>
  </si>
  <si>
    <t>Estimate; 65 to 74 years: - .50 to .74</t>
  </si>
  <si>
    <t>HD01_VD109</t>
  </si>
  <si>
    <t>Estimate; 65 to 74 years: - .75 to .99</t>
  </si>
  <si>
    <t>HD01_VD107</t>
  </si>
  <si>
    <t>Estimate; 65 to 74 years: - Under .50</t>
  </si>
  <si>
    <t>HD01_VD121</t>
  </si>
  <si>
    <t>Estimate; 75 years and over: - .50 to .74</t>
  </si>
  <si>
    <t>HD01_VD122</t>
  </si>
  <si>
    <t>Estimate; 75 years and over: - .75 to .99</t>
  </si>
  <si>
    <t>HD01_VD120</t>
  </si>
  <si>
    <t>Estimate; 75 years and over: - Under .50</t>
  </si>
  <si>
    <t>HD01_VD110</t>
  </si>
  <si>
    <t>Estimate; 65 to 74 years: - 1.00 to 1.24</t>
  </si>
  <si>
    <t>HD01_VD111</t>
  </si>
  <si>
    <t>Estimate; 65 to 74 years: - 1.25 to 1.49</t>
  </si>
  <si>
    <t>HD01_VD123</t>
  </si>
  <si>
    <t>Estimate; 75 years and over: - 1.00 to 1.24</t>
  </si>
  <si>
    <t>HD01_VD124</t>
  </si>
  <si>
    <t>Estimate; 75 years and over: - 1.25 to 1.49</t>
  </si>
  <si>
    <t>HD01_VD47</t>
  </si>
  <si>
    <t>Estimate; 18 to 24 years: - 1.50 to 1.74</t>
  </si>
  <si>
    <t>HD01_VD48</t>
  </si>
  <si>
    <t>Estimate; 18 to 24 years: - 1.75 to 1.84</t>
  </si>
  <si>
    <t>HD01_VD49</t>
  </si>
  <si>
    <t>Estimate; 18 to 24 years: - 1.85 to 1.99</t>
  </si>
  <si>
    <t>HD01_VD50</t>
  </si>
  <si>
    <t>Estimate; 18 to 24 years: - 2.00 to 2.99</t>
  </si>
  <si>
    <t>HD01_VD51</t>
  </si>
  <si>
    <t>Estimate; 18 to 24 years: - 3.00 to 3.99</t>
  </si>
  <si>
    <t>HD01_VD52</t>
  </si>
  <si>
    <t>Estimate; 18 to 24 years: - 4.00 to 4.99</t>
  </si>
  <si>
    <t>HD01_VD53</t>
  </si>
  <si>
    <t>Estimate; 18 to 24 years: - 5.00 and over</t>
  </si>
  <si>
    <t>HD01_VD54</t>
  </si>
  <si>
    <t>Estimate; 25 to 34 years:</t>
  </si>
  <si>
    <t>HD01_VD60</t>
  </si>
  <si>
    <t>Estimate; 25 to 34 years: - 1.50 to 1.74</t>
  </si>
  <si>
    <t>HD01_VD61</t>
  </si>
  <si>
    <t>Estimate; 25 to 34 years: - 1.75 to 1.84</t>
  </si>
  <si>
    <t>HD01_VD62</t>
  </si>
  <si>
    <t>Estimate; 25 to 34 years: - 1.85 to 1.99</t>
  </si>
  <si>
    <t>HD01_VD63</t>
  </si>
  <si>
    <t>Estimate; 25 to 34 years: - 2.00 to 2.99</t>
  </si>
  <si>
    <t>HD01_VD64</t>
  </si>
  <si>
    <t>Estimate; 25 to 34 years: - 3.00 to 3.99</t>
  </si>
  <si>
    <t>HD01_VD65</t>
  </si>
  <si>
    <t>Estimate; 25 to 34 years: - 4.00 to 4.99</t>
  </si>
  <si>
    <t>HD01_VD66</t>
  </si>
  <si>
    <t>Estimate; 25 to 34 years: - 5.00 and over</t>
  </si>
  <si>
    <t>HD01_VD67</t>
  </si>
  <si>
    <t>Estimate; 35 to 44 years:</t>
  </si>
  <si>
    <t>HD01_VD73</t>
  </si>
  <si>
    <t>Estimate; 35 to 44 years: - 1.50 to 1.74</t>
  </si>
  <si>
    <t>HD01_VD74</t>
  </si>
  <si>
    <t>Estimate; 35 to 44 years: - 1.75 to 1.84</t>
  </si>
  <si>
    <t>HD01_VD75</t>
  </si>
  <si>
    <t>Estimate; 35 to 44 years: - 1.85 to 1.99</t>
  </si>
  <si>
    <t>HD01_VD76</t>
  </si>
  <si>
    <t>Estimate; 35 to 44 years: - 2.00 to 2.99</t>
  </si>
  <si>
    <t>HD01_VD77</t>
  </si>
  <si>
    <t>Estimate; 35 to 44 years: - 3.00 to 3.99</t>
  </si>
  <si>
    <t>HD01_VD78</t>
  </si>
  <si>
    <t>Estimate; 35 to 44 years: - 4.00 to 4.99</t>
  </si>
  <si>
    <t>HD01_VD79</t>
  </si>
  <si>
    <t>Estimate; 35 to 44 years: - 5.00 and over</t>
  </si>
  <si>
    <t>HD01_VD80</t>
  </si>
  <si>
    <t>Estimate; 45 to 54 years:</t>
  </si>
  <si>
    <t>HD01_VD86</t>
  </si>
  <si>
    <t>Estimate; 45 to 54 years: - 1.50 to 1.74</t>
  </si>
  <si>
    <t>HD01_VD87</t>
  </si>
  <si>
    <t>Estimate; 45 to 54 years: - 1.75 to 1.84</t>
  </si>
  <si>
    <t>HD01_VD88</t>
  </si>
  <si>
    <t>Estimate; 45 to 54 years: - 1.85 to 1.99</t>
  </si>
  <si>
    <t>HD01_VD89</t>
  </si>
  <si>
    <t>Estimate; 45 to 54 years: - 2.00 to 2.99</t>
  </si>
  <si>
    <t>HD01_VD90</t>
  </si>
  <si>
    <t>Estimate; 45 to 54 years: - 3.00 to 3.99</t>
  </si>
  <si>
    <t>HD01_VD91</t>
  </si>
  <si>
    <t>Estimate; 45 to 54 years: - 4.00 to 4.99</t>
  </si>
  <si>
    <t>HD01_VD92</t>
  </si>
  <si>
    <t>Estimate; 45 to 54 years: - 5.00 and over</t>
  </si>
  <si>
    <t>HD01_VD93</t>
  </si>
  <si>
    <t>Estimate; 55 to 64 years:</t>
  </si>
  <si>
    <t>HD01_VD99</t>
  </si>
  <si>
    <t>Estimate; 55 to 64 years: - 1.50 to 1.74</t>
  </si>
  <si>
    <t>HD01_VD100</t>
  </si>
  <si>
    <t>Estimate; 55 to 64 years: - 1.75 to 1.84</t>
  </si>
  <si>
    <t>HD01_VD101</t>
  </si>
  <si>
    <t>Estimate; 55 to 64 years: - 1.85 to 1.99</t>
  </si>
  <si>
    <t>HD01_VD102</t>
  </si>
  <si>
    <t>Estimate; 55 to 64 years: - 2.00 to 2.99</t>
  </si>
  <si>
    <t>HD01_VD103</t>
  </si>
  <si>
    <t>Estimate; 55 to 64 years: - 3.00 to 3.99</t>
  </si>
  <si>
    <t>HD01_VD104</t>
  </si>
  <si>
    <t>Estimate; 55 to 64 years: - 4.00 to 4.99</t>
  </si>
  <si>
    <t>HD01_VD105</t>
  </si>
  <si>
    <t>Estimate; 55 to 64 years: - 5.00 and over</t>
  </si>
  <si>
    <t>HD01_VD106</t>
  </si>
  <si>
    <t>Estimate; 65 to 74 years:</t>
  </si>
  <si>
    <t>HD01_VD112</t>
  </si>
  <si>
    <t>Estimate; 65 to 74 years: - 1.50 to 1.74</t>
  </si>
  <si>
    <t>HD01_VD113</t>
  </si>
  <si>
    <t>Estimate; 65 to 74 years: - 1.75 to 1.84</t>
  </si>
  <si>
    <t>HD01_VD114</t>
  </si>
  <si>
    <t>Estimate; 65 to 74 years: - 1.85 to 1.99</t>
  </si>
  <si>
    <t>HD01_VD115</t>
  </si>
  <si>
    <t>Estimate; 65 to 74 years: - 2.00 to 2.99</t>
  </si>
  <si>
    <t>HD01_VD116</t>
  </si>
  <si>
    <t>Estimate; 65 to 74 years: - 3.00 to 3.99</t>
  </si>
  <si>
    <t>HD01_VD117</t>
  </si>
  <si>
    <t>Estimate; 65 to 74 years: - 4.00 to 4.99</t>
  </si>
  <si>
    <t>HD01_VD118</t>
  </si>
  <si>
    <t>Estimate; 65 to 74 years: - 5.00 and over</t>
  </si>
  <si>
    <t>HD01_VD119</t>
  </si>
  <si>
    <t>Estimate; 75 years and over:</t>
  </si>
  <si>
    <t>HD01_VD125</t>
  </si>
  <si>
    <t>Estimate; 75 years and over: - 1.50 to 1.74</t>
  </si>
  <si>
    <t>HD01_VD126</t>
  </si>
  <si>
    <t>Estimate; 75 years and over: - 1.75 to 1.84</t>
  </si>
  <si>
    <t>HD01_VD127</t>
  </si>
  <si>
    <t>Estimate; 75 years and over: - 1.85 to 1.99</t>
  </si>
  <si>
    <t>HD01_VD128</t>
  </si>
  <si>
    <t>Estimate; 75 years and over: - 2.00 to 2.99</t>
  </si>
  <si>
    <t>HD01_VD129</t>
  </si>
  <si>
    <t>Estimate; 75 years and over: - 3.00 to 3.99</t>
  </si>
  <si>
    <t>HD01_VD130</t>
  </si>
  <si>
    <t>Estimate; 75 years and over: - 4.00 to 4.99</t>
  </si>
  <si>
    <t>HD01_VD131</t>
  </si>
  <si>
    <t>Estimate; 75 years and over: - 5.00 and over</t>
  </si>
  <si>
    <t>HD01_VD01</t>
  </si>
  <si>
    <t>Estimate; Total:</t>
  </si>
  <si>
    <t>GEO.display-label</t>
  </si>
  <si>
    <t>Geography</t>
  </si>
  <si>
    <t>San Mateo County, California</t>
  </si>
  <si>
    <t>GEO.id</t>
  </si>
  <si>
    <t>Id</t>
  </si>
  <si>
    <t>0500000US06081</t>
  </si>
  <si>
    <t>GEO.id2</t>
  </si>
  <si>
    <t>Id2</t>
  </si>
  <si>
    <t>HD02_VD41</t>
  </si>
  <si>
    <t>Margin of Error; 18 to 24 years:</t>
  </si>
  <si>
    <t>HD02_VD43</t>
  </si>
  <si>
    <t>Margin of Error; 18 to 24 years: - .50 to .74</t>
  </si>
  <si>
    <t>HD02_VD44</t>
  </si>
  <si>
    <t>Margin of Error; 18 to 24 years: - .75 to .99</t>
  </si>
  <si>
    <t>HD02_VD45</t>
  </si>
  <si>
    <t>Margin of Error; 18 to 24 years: - 1.00 to 1.24</t>
  </si>
  <si>
    <t>HD02_VD46</t>
  </si>
  <si>
    <t>Margin of Error; 18 to 24 years: - 1.25 to 1.49</t>
  </si>
  <si>
    <t>HD02_VD47</t>
  </si>
  <si>
    <t>Margin of Error; 18 to 24 years: - 1.50 to 1.74</t>
  </si>
  <si>
    <t>HD02_VD48</t>
  </si>
  <si>
    <t>Margin of Error; 18 to 24 years: - 1.75 to 1.84</t>
  </si>
  <si>
    <t>HD02_VD49</t>
  </si>
  <si>
    <t>Margin of Error; 18 to 24 years: - 1.85 to 1.99</t>
  </si>
  <si>
    <t>HD02_VD50</t>
  </si>
  <si>
    <t>Margin of Error; 18 to 24 years: - 2.00 to 2.99</t>
  </si>
  <si>
    <t>HD02_VD51</t>
  </si>
  <si>
    <t>Margin of Error; 18 to 24 years: - 3.00 to 3.99</t>
  </si>
  <si>
    <t>HD02_VD52</t>
  </si>
  <si>
    <t>Margin of Error; 18 to 24 years: - 4.00 to 4.99</t>
  </si>
  <si>
    <t>HD02_VD53</t>
  </si>
  <si>
    <t>Margin of Error; 18 to 24 years: - 5.00 and over</t>
  </si>
  <si>
    <t>HD02_VD42</t>
  </si>
  <si>
    <t>Margin of Error; 18 to 24 years: - Under .50</t>
  </si>
  <si>
    <t>HD02_VD54</t>
  </si>
  <si>
    <t>Margin of Error; 25 to 34 years:</t>
  </si>
  <si>
    <t>HD02_VD56</t>
  </si>
  <si>
    <t>Margin of Error; 25 to 34 years: - .50 to .74</t>
  </si>
  <si>
    <t>HD02_VD57</t>
  </si>
  <si>
    <t>Margin of Error; 25 to 34 years: - .75 to .99</t>
  </si>
  <si>
    <t>HD02_VD58</t>
  </si>
  <si>
    <t>Margin of Error; 25 to 34 years: - 1.00 to 1.24</t>
  </si>
  <si>
    <t>HD02_VD59</t>
  </si>
  <si>
    <t>Margin of Error; 25 to 34 years: - 1.25 to 1.49</t>
  </si>
  <si>
    <t>HD02_VD60</t>
  </si>
  <si>
    <t>Margin of Error; 25 to 34 years: - 1.50 to 1.74</t>
  </si>
  <si>
    <t>HD02_VD61</t>
  </si>
  <si>
    <t>Margin of Error; 25 to 34 years: - 1.75 to 1.84</t>
  </si>
  <si>
    <t>HD02_VD62</t>
  </si>
  <si>
    <t>Margin of Error; 25 to 34 years: - 1.85 to 1.99</t>
  </si>
  <si>
    <t>HD02_VD63</t>
  </si>
  <si>
    <t>Margin of Error; 25 to 34 years: - 2.00 to 2.99</t>
  </si>
  <si>
    <t>HD02_VD64</t>
  </si>
  <si>
    <t>Margin of Error; 25 to 34 years: - 3.00 to 3.99</t>
  </si>
  <si>
    <t>HD02_VD65</t>
  </si>
  <si>
    <t>Margin of Error; 25 to 34 years: - 4.00 to 4.99</t>
  </si>
  <si>
    <t>HD02_VD66</t>
  </si>
  <si>
    <t>Margin of Error; 25 to 34 years: - 5.00 and over</t>
  </si>
  <si>
    <t>HD02_VD55</t>
  </si>
  <si>
    <t>Margin of Error; 25 to 34 years: - Under .50</t>
  </si>
  <si>
    <t>HD02_VD67</t>
  </si>
  <si>
    <t>Margin of Error; 35 to 44 years:</t>
  </si>
  <si>
    <t>HD02_VD69</t>
  </si>
  <si>
    <t>Margin of Error; 35 to 44 years: - .50 to .74</t>
  </si>
  <si>
    <t>HD02_VD70</t>
  </si>
  <si>
    <t>Margin of Error; 35 to 44 years: - .75 to .99</t>
  </si>
  <si>
    <t>HD02_VD71</t>
  </si>
  <si>
    <t>Margin of Error; 35 to 44 years: - 1.00 to 1.24</t>
  </si>
  <si>
    <t>HD02_VD72</t>
  </si>
  <si>
    <t>Margin of Error; 35 to 44 years: - 1.25 to 1.49</t>
  </si>
  <si>
    <t>HD02_VD73</t>
  </si>
  <si>
    <t>Margin of Error; 35 to 44 years: - 1.50 to 1.74</t>
  </si>
  <si>
    <t>HD02_VD74</t>
  </si>
  <si>
    <t>Margin of Error; 35 to 44 years: - 1.75 to 1.84</t>
  </si>
  <si>
    <t>HD02_VD75</t>
  </si>
  <si>
    <t>Margin of Error; 35 to 44 years: - 1.85 to 1.99</t>
  </si>
  <si>
    <t>HD02_VD76</t>
  </si>
  <si>
    <t>Margin of Error; 35 to 44 years: - 2.00 to 2.99</t>
  </si>
  <si>
    <t>HD02_VD77</t>
  </si>
  <si>
    <t>Margin of Error; 35 to 44 years: - 3.00 to 3.99</t>
  </si>
  <si>
    <t>HD02_VD78</t>
  </si>
  <si>
    <t>Margin of Error; 35 to 44 years: - 4.00 to 4.99</t>
  </si>
  <si>
    <t>HD02_VD79</t>
  </si>
  <si>
    <t>Margin of Error; 35 to 44 years: - 5.00 and over</t>
  </si>
  <si>
    <t>HD02_VD68</t>
  </si>
  <si>
    <t>Margin of Error; 35 to 44 years: - Under .50</t>
  </si>
  <si>
    <t>HD02_VD80</t>
  </si>
  <si>
    <t>Margin of Error; 45 to 54 years:</t>
  </si>
  <si>
    <t>HD02_VD82</t>
  </si>
  <si>
    <t>Margin of Error; 45 to 54 years: - .50 to .74</t>
  </si>
  <si>
    <t>HD02_VD83</t>
  </si>
  <si>
    <t>Margin of Error; 45 to 54 years: - .75 to .99</t>
  </si>
  <si>
    <t>HD02_VD84</t>
  </si>
  <si>
    <t>Margin of Error; 45 to 54 years: - 1.00 to 1.24</t>
  </si>
  <si>
    <t>HD02_VD85</t>
  </si>
  <si>
    <t>Margin of Error; 45 to 54 years: - 1.25 to 1.49</t>
  </si>
  <si>
    <t>HD02_VD86</t>
  </si>
  <si>
    <t>Margin of Error; 45 to 54 years: - 1.50 to 1.74</t>
  </si>
  <si>
    <t>HD02_VD87</t>
  </si>
  <si>
    <t>Margin of Error; 45 to 54 years: - 1.75 to 1.84</t>
  </si>
  <si>
    <t>HD02_VD88</t>
  </si>
  <si>
    <t>Margin of Error; 45 to 54 years: - 1.85 to 1.99</t>
  </si>
  <si>
    <t>HD02_VD89</t>
  </si>
  <si>
    <t>Margin of Error; 45 to 54 years: - 2.00 to 2.99</t>
  </si>
  <si>
    <t>HD02_VD90</t>
  </si>
  <si>
    <t>Margin of Error; 45 to 54 years: - 3.00 to 3.99</t>
  </si>
  <si>
    <t>HD02_VD91</t>
  </si>
  <si>
    <t>Margin of Error; 45 to 54 years: - 4.00 to 4.99</t>
  </si>
  <si>
    <t>HD02_VD92</t>
  </si>
  <si>
    <t>Margin of Error; 45 to 54 years: - 5.00 and over</t>
  </si>
  <si>
    <t>HD02_VD81</t>
  </si>
  <si>
    <t>Margin of Error; 45 to 54 years: - Under .50</t>
  </si>
  <si>
    <t>HD02_VD93</t>
  </si>
  <si>
    <t>Margin of Error; 55 to 64 years:</t>
  </si>
  <si>
    <t>HD02_VD95</t>
  </si>
  <si>
    <t>Margin of Error; 55 to 64 years: - .50 to .74</t>
  </si>
  <si>
    <t>HD02_VD96</t>
  </si>
  <si>
    <t>Margin of Error; 55 to 64 years: - .75 to .99</t>
  </si>
  <si>
    <t>HD02_VD97</t>
  </si>
  <si>
    <t>Margin of Error; 55 to 64 years: - 1.00 to 1.24</t>
  </si>
  <si>
    <t>HD02_VD98</t>
  </si>
  <si>
    <t>Margin of Error; 55 to 64 years: - 1.25 to 1.49</t>
  </si>
  <si>
    <t>HD02_VD99</t>
  </si>
  <si>
    <t>Margin of Error; 55 to 64 years: - 1.50 to 1.74</t>
  </si>
  <si>
    <t>HD02_VD100</t>
  </si>
  <si>
    <t>Margin of Error; 55 to 64 years: - 1.75 to 1.84</t>
  </si>
  <si>
    <t>HD02_VD101</t>
  </si>
  <si>
    <t>Margin of Error; 55 to 64 years: - 1.85 to 1.99</t>
  </si>
  <si>
    <t>HD02_VD102</t>
  </si>
  <si>
    <t>Margin of Error; 55 to 64 years: - 2.00 to 2.99</t>
  </si>
  <si>
    <t>HD02_VD103</t>
  </si>
  <si>
    <t>Margin of Error; 55 to 64 years: - 3.00 to 3.99</t>
  </si>
  <si>
    <t>HD02_VD104</t>
  </si>
  <si>
    <t>Margin of Error; 55 to 64 years: - 4.00 to 4.99</t>
  </si>
  <si>
    <t>HD02_VD105</t>
  </si>
  <si>
    <t>Margin of Error; 55 to 64 years: - 5.00 and over</t>
  </si>
  <si>
    <t>HD02_VD94</t>
  </si>
  <si>
    <t>Margin of Error; 55 to 64 years: - Under .50</t>
  </si>
  <si>
    <t>HD02_VD106</t>
  </si>
  <si>
    <t>Margin of Error; 65 to 74 years:</t>
  </si>
  <si>
    <t>HD02_VD108</t>
  </si>
  <si>
    <t>Margin of Error; 65 to 74 years: - .50 to .74</t>
  </si>
  <si>
    <t>HD02_VD109</t>
  </si>
  <si>
    <t>Margin of Error; 65 to 74 years: - .75 to .99</t>
  </si>
  <si>
    <t>HD02_VD110</t>
  </si>
  <si>
    <t>Margin of Error; 65 to 74 years: - 1.00 to 1.24</t>
  </si>
  <si>
    <t>HD02_VD111</t>
  </si>
  <si>
    <t>Margin of Error; 65 to 74 years: - 1.25 to 1.49</t>
  </si>
  <si>
    <t>HD02_VD112</t>
  </si>
  <si>
    <t>Margin of Error; 65 to 74 years: - 1.50 to 1.74</t>
  </si>
  <si>
    <t>HD02_VD113</t>
  </si>
  <si>
    <t>Margin of Error; 65 to 74 years: - 1.75 to 1.84</t>
  </si>
  <si>
    <t>HD02_VD114</t>
  </si>
  <si>
    <t>Margin of Error; 65 to 74 years: - 1.85 to 1.99</t>
  </si>
  <si>
    <t>HD02_VD115</t>
  </si>
  <si>
    <t>Margin of Error; 65 to 74 years: - 2.00 to 2.99</t>
  </si>
  <si>
    <t>HD02_VD116</t>
  </si>
  <si>
    <t>Margin of Error; 65 to 74 years: - 3.00 to 3.99</t>
  </si>
  <si>
    <t>HD02_VD117</t>
  </si>
  <si>
    <t>Margin of Error; 65 to 74 years: - 4.00 to 4.99</t>
  </si>
  <si>
    <t>HD02_VD118</t>
  </si>
  <si>
    <t>Margin of Error; 65 to 74 years: - 5.00 and over</t>
  </si>
  <si>
    <t>HD02_VD107</t>
  </si>
  <si>
    <t>Margin of Error; 65 to 74 years: - Under .50</t>
  </si>
  <si>
    <t>HD02_VD119</t>
  </si>
  <si>
    <t>Margin of Error; 75 years and over:</t>
  </si>
  <si>
    <t>HD02_VD121</t>
  </si>
  <si>
    <t>Margin of Error; 75 years and over: - .50 to .74</t>
  </si>
  <si>
    <t>HD02_VD122</t>
  </si>
  <si>
    <t>Margin of Error; 75 years and over: - .75 to .99</t>
  </si>
  <si>
    <t>HD02_VD123</t>
  </si>
  <si>
    <t>Margin of Error; 75 years and over: - 1.00 to 1.24</t>
  </si>
  <si>
    <t>HD02_VD124</t>
  </si>
  <si>
    <t>Margin of Error; 75 years and over: - 1.25 to 1.49</t>
  </si>
  <si>
    <t>HD02_VD125</t>
  </si>
  <si>
    <t>Margin of Error; 75 years and over: - 1.50 to 1.74</t>
  </si>
  <si>
    <t>HD02_VD126</t>
  </si>
  <si>
    <t>Margin of Error; 75 years and over: - 1.75 to 1.84</t>
  </si>
  <si>
    <t>HD02_VD127</t>
  </si>
  <si>
    <t>Margin of Error; 75 years and over: - 1.85 to 1.99</t>
  </si>
  <si>
    <t>HD02_VD128</t>
  </si>
  <si>
    <t>Margin of Error; 75 years and over: - 2.00 to 2.99</t>
  </si>
  <si>
    <t>HD02_VD129</t>
  </si>
  <si>
    <t>Margin of Error; 75 years and over: - 3.00 to 3.99</t>
  </si>
  <si>
    <t>HD02_VD130</t>
  </si>
  <si>
    <t>Margin of Error; 75 years and over: - 4.00 to 4.99</t>
  </si>
  <si>
    <t>HD02_VD131</t>
  </si>
  <si>
    <t>Margin of Error; 75 years and over: - 5.00 and over</t>
  </si>
  <si>
    <t>HD02_VD120</t>
  </si>
  <si>
    <t>Margin of Error; 75 years and over: - Under .50</t>
  </si>
  <si>
    <t>HD02_VD01</t>
  </si>
  <si>
    <t>Margin of Error; Total:</t>
  </si>
  <si>
    <t>Section B:  Course Completion</t>
  </si>
  <si>
    <t>The ratio of the number of credit courses that students, by population group, complete compared to the number of courses in which students in that group are enrolled on the census day of the term.</t>
  </si>
  <si>
    <t>Table B1:  Course completion by population group</t>
  </si>
  <si>
    <t>Student Head Count (unduplicated)</t>
  </si>
  <si>
    <t>Enrollment Count (duplicated)</t>
  </si>
  <si>
    <t>Successful Course Completion
(duplicated)</t>
  </si>
  <si>
    <t>80% Index
(Reference=Max)</t>
  </si>
  <si>
    <t>Percentage Point Gap</t>
  </si>
  <si>
    <t>Index (Total)</t>
  </si>
  <si>
    <t>Rate</t>
  </si>
  <si>
    <t>Ethnicity</t>
  </si>
  <si>
    <t>African American</t>
  </si>
  <si>
    <t>American Indian/Alaskan Native</t>
  </si>
  <si>
    <t>Filipino</t>
  </si>
  <si>
    <t>Multi Races</t>
  </si>
  <si>
    <t>Gender</t>
  </si>
  <si>
    <t>Not recorded</t>
  </si>
  <si>
    <t>Age</t>
  </si>
  <si>
    <t>Younger than 20</t>
  </si>
  <si>
    <t>20 - 24</t>
  </si>
  <si>
    <t>25 - 29</t>
  </si>
  <si>
    <t>30 - 39</t>
  </si>
  <si>
    <t>40 - 49</t>
  </si>
  <si>
    <t>50 - 59</t>
  </si>
  <si>
    <t>60 and older</t>
  </si>
  <si>
    <t>Disability Status</t>
  </si>
  <si>
    <t>Identified as DSPS</t>
  </si>
  <si>
    <t>Not identified as DSPS</t>
  </si>
  <si>
    <t>Economic Status</t>
  </si>
  <si>
    <t>Low income student</t>
  </si>
  <si>
    <t>Not low income</t>
  </si>
  <si>
    <t>Probation 1 Status</t>
  </si>
  <si>
    <t>On probation 1 status</t>
  </si>
  <si>
    <t>Not on probation 1 status</t>
  </si>
  <si>
    <t>Probation 2 Status</t>
  </si>
  <si>
    <t>On probation 2 status</t>
  </si>
  <si>
    <t>Not on probation 2 status</t>
  </si>
  <si>
    <t>Dismissal Status</t>
  </si>
  <si>
    <t>On dismissal status</t>
  </si>
  <si>
    <t>Not on dismissal status</t>
  </si>
  <si>
    <t>Veterans Status</t>
  </si>
  <si>
    <t>Veteran</t>
  </si>
  <si>
    <t>Not a Veteran</t>
  </si>
  <si>
    <t>Foster Youth Status</t>
  </si>
  <si>
    <t>Not Foster Youth</t>
  </si>
  <si>
    <t>Foster Youth status at Cañada College includes students receiving a Chafee Grant  or reported as foster youth to MIS.</t>
  </si>
  <si>
    <t>Data updated 8/27/2015 with 2014-15 data. Fall 2014 and Spring 2015.</t>
  </si>
  <si>
    <t>Section E:  Transfer</t>
  </si>
  <si>
    <r>
      <t xml:space="preserve">The ratio of the number of students by population group who </t>
    </r>
    <r>
      <rPr>
        <b/>
        <i/>
        <sz val="12"/>
        <color theme="1"/>
        <rFont val="Calibri"/>
        <family val="2"/>
        <scheme val="minor"/>
      </rPr>
      <t>complete</t>
    </r>
    <r>
      <rPr>
        <i/>
        <sz val="12"/>
        <color theme="1"/>
        <rFont val="Calibri"/>
        <family val="2"/>
        <scheme val="minor"/>
      </rPr>
      <t xml:space="preserve"> a minimum of </t>
    </r>
    <r>
      <rPr>
        <b/>
        <i/>
        <sz val="12"/>
        <color theme="1"/>
        <rFont val="Calibri"/>
        <family val="2"/>
        <scheme val="minor"/>
      </rPr>
      <t>12 units</t>
    </r>
    <r>
      <rPr>
        <i/>
        <sz val="12"/>
        <color theme="1"/>
        <rFont val="Calibri"/>
        <family val="2"/>
        <scheme val="minor"/>
      </rPr>
      <t xml:space="preserve"> and have </t>
    </r>
    <r>
      <rPr>
        <b/>
        <i/>
        <sz val="12"/>
        <color theme="1"/>
        <rFont val="Calibri"/>
        <family val="2"/>
        <scheme val="minor"/>
      </rPr>
      <t>attempted</t>
    </r>
    <r>
      <rPr>
        <i/>
        <sz val="12"/>
        <color theme="1"/>
        <rFont val="Calibri"/>
        <family val="2"/>
        <scheme val="minor"/>
      </rPr>
      <t xml:space="preserve"> a transfer level course in </t>
    </r>
    <r>
      <rPr>
        <b/>
        <i/>
        <sz val="12"/>
        <color theme="1"/>
        <rFont val="Calibri"/>
        <family val="2"/>
        <scheme val="minor"/>
      </rPr>
      <t>mathematics or English</t>
    </r>
    <r>
      <rPr>
        <i/>
        <sz val="12"/>
        <color theme="1"/>
        <rFont val="Calibri"/>
        <family val="2"/>
        <scheme val="minor"/>
      </rPr>
      <t>, to the number of students in that group who actually transfer after one or more (up to six) years.</t>
    </r>
  </si>
  <si>
    <t>Table E1:  Transfer by population group</t>
  </si>
  <si>
    <r>
      <t xml:space="preserve">Transfer Ready
</t>
    </r>
    <r>
      <rPr>
        <b/>
        <sz val="10"/>
        <color theme="1"/>
        <rFont val="Calibri"/>
        <family val="2"/>
        <scheme val="minor"/>
      </rPr>
      <t>Sum08,FA08,SP09</t>
    </r>
  </si>
  <si>
    <t>Transferred to a four-year institution</t>
  </si>
  <si>
    <t>80% Index</t>
  </si>
  <si>
    <t>Index (White)</t>
  </si>
  <si>
    <t>Receives DSPS services</t>
  </si>
  <si>
    <t>No DSPS services</t>
  </si>
  <si>
    <r>
      <t xml:space="preserve">Reference group is shaded </t>
    </r>
    <r>
      <rPr>
        <i/>
        <u/>
        <sz val="11"/>
        <color theme="1"/>
        <rFont val="Tw Cen MT"/>
        <family val="2"/>
      </rPr>
      <t>white</t>
    </r>
    <r>
      <rPr>
        <sz val="11"/>
        <color theme="1"/>
        <rFont val="Tw Cen MT"/>
        <family val="2"/>
      </rPr>
      <t xml:space="preserve">, subgroups suffering disproportionate impact are shaded </t>
    </r>
    <r>
      <rPr>
        <i/>
        <u/>
        <sz val="11"/>
        <color theme="1"/>
        <rFont val="Tw Cen MT"/>
        <family val="2"/>
      </rPr>
      <t>dark green</t>
    </r>
    <r>
      <rPr>
        <i/>
        <sz val="11"/>
        <color theme="1"/>
        <rFont val="Tw Cen MT"/>
        <family val="2"/>
      </rPr>
      <t>.</t>
    </r>
    <r>
      <rPr>
        <sz val="11"/>
        <color theme="1"/>
        <rFont val="Tw Cen MT"/>
        <family val="2"/>
      </rPr>
      <t xml:space="preserve">  </t>
    </r>
  </si>
  <si>
    <t>No veterans students were identified as having transferred and therefore, that student group does not appear in this analysis.</t>
  </si>
  <si>
    <t xml:space="preserve">Foster Youth status at Cañada College includes students receiving a Chafee Grant and/or identifying themselves as an orphan/ward of the court of the Free Application for Federal Student Aid.  Less than 10 Foster Youth were identified in this analysis.  They were not included in this analysis for privacy reasons as described in:  http://nces.ed.gov/pubs2012/2012151.pdf.  </t>
  </si>
  <si>
    <t>Section C:  ESL and Basic Skills Completion</t>
  </si>
  <si>
    <t>The ratio of the number of students by population group who complete a degree-applicable course after having comleted the final ESL or basic skills course compared to the number of those students who complete such a final ESL or basic skills course.</t>
  </si>
  <si>
    <t>Table C1:  English completion by population group</t>
  </si>
  <si>
    <t>Enrolled in a one level below transfer English course
(unduplicated)</t>
  </si>
  <si>
    <t>Progressed to and successfully completed a transferable English course</t>
  </si>
  <si>
    <t>80% Index
(Reference =Max)</t>
  </si>
  <si>
    <t>Row %</t>
  </si>
  <si>
    <t>Disability Status*</t>
  </si>
  <si>
    <r>
      <t xml:space="preserve">In 2011/12, </t>
    </r>
    <r>
      <rPr>
        <b/>
        <sz val="11"/>
        <color theme="1"/>
        <rFont val="Tw Cen MT"/>
        <family val="2"/>
      </rPr>
      <t>English 836</t>
    </r>
    <r>
      <rPr>
        <sz val="11"/>
        <color theme="1"/>
        <rFont val="Tw Cen MT"/>
        <family val="2"/>
      </rPr>
      <t xml:space="preserve"> is used as the English course that is one level below transfer. </t>
    </r>
  </si>
  <si>
    <r>
      <t>English courses included as transfer level are</t>
    </r>
    <r>
      <rPr>
        <b/>
        <sz val="11"/>
        <color theme="1"/>
        <rFont val="Tw Cen MT"/>
        <family val="2"/>
      </rPr>
      <t xml:space="preserve"> English 100, 110, 161, 162, 164, and 165</t>
    </r>
    <r>
      <rPr>
        <sz val="11"/>
        <color theme="1"/>
        <rFont val="Tw Cen MT"/>
        <family val="2"/>
      </rPr>
      <t>.</t>
    </r>
  </si>
  <si>
    <t>Foster Youth status at Cañada College includes students receiving a Chafee Grant and/or identifying themselves as an orphan/ward of the court of the Free Application for Federal Student Aid.</t>
  </si>
  <si>
    <t>Data from summer 2011, fall 2011 and spring 2012</t>
  </si>
  <si>
    <t>* Disability data uses data from Data on Demand from the Chancellor's Office. Success is defined as "percentage of credit students tracked for six years through 2013-14 who first enrolled in a course below transfer level in English, mathematics, and/or ESL during 2008-09 and completed a college-level course in the same discipline.</t>
  </si>
  <si>
    <t>Table C2:  Math completion by population group</t>
  </si>
  <si>
    <t>Enrolled in a one level below transfer Math course
(unduplicated)</t>
  </si>
  <si>
    <t>Progressed to and successfully completed a transferable Math course</t>
  </si>
  <si>
    <r>
      <t xml:space="preserve">In 2010/11, </t>
    </r>
    <r>
      <rPr>
        <b/>
        <sz val="11"/>
        <color theme="1"/>
        <rFont val="Tw Cen MT"/>
        <family val="2"/>
      </rPr>
      <t>Math 120, 122, and 123</t>
    </r>
    <r>
      <rPr>
        <sz val="11"/>
        <color theme="1"/>
        <rFont val="Tw Cen MT"/>
        <family val="2"/>
      </rPr>
      <t xml:space="preserve"> were used as the Math courses that are one level below transfer.</t>
    </r>
  </si>
  <si>
    <r>
      <t xml:space="preserve">Math courses included as transfer level are </t>
    </r>
    <r>
      <rPr>
        <b/>
        <sz val="11"/>
        <color theme="1"/>
        <rFont val="Tw Cen MT"/>
        <family val="2"/>
      </rPr>
      <t>Math 125, 130, 140, 200, 222, 241, 242, 251, 252, 253, 270, 275, and 695</t>
    </r>
    <r>
      <rPr>
        <sz val="11"/>
        <color theme="1"/>
        <rFont val="Tw Cen MT"/>
        <family val="2"/>
      </rPr>
      <t>.</t>
    </r>
  </si>
  <si>
    <t>Index (Total, w/high N)</t>
  </si>
  <si>
    <r>
      <t xml:space="preserve">In 2011/12, </t>
    </r>
    <r>
      <rPr>
        <b/>
        <sz val="11"/>
        <color theme="1"/>
        <rFont val="Tw Cen MT"/>
        <family val="2"/>
      </rPr>
      <t>Math 120, 122, and 123</t>
    </r>
    <r>
      <rPr>
        <sz val="11"/>
        <color theme="1"/>
        <rFont val="Tw Cen MT"/>
        <family val="2"/>
      </rPr>
      <t xml:space="preserve"> were used as the Math courses that are one level below transfer.</t>
    </r>
  </si>
  <si>
    <t>Table C3:  ESL completion by population group</t>
  </si>
  <si>
    <t>Enrolled in a one level below transfer ESL course
(unduplicated)</t>
  </si>
  <si>
    <t>Progressed to and successfully completed ENGL 100</t>
  </si>
  <si>
    <r>
      <t xml:space="preserve">In 2010/11, </t>
    </r>
    <r>
      <rPr>
        <b/>
        <sz val="11"/>
        <color theme="1"/>
        <rFont val="Tw Cen MT"/>
        <family val="2"/>
      </rPr>
      <t>ESL 400</t>
    </r>
    <r>
      <rPr>
        <sz val="11"/>
        <color theme="1"/>
        <rFont val="Tw Cen MT"/>
        <family val="2"/>
      </rPr>
      <t xml:space="preserve"> is used as the ESL course that is one level below transfer.</t>
    </r>
  </si>
  <si>
    <r>
      <t xml:space="preserve">For ESL, the transfer level course students would take is </t>
    </r>
    <r>
      <rPr>
        <b/>
        <sz val="11"/>
        <color theme="1"/>
        <rFont val="Tw Cen MT"/>
        <family val="2"/>
      </rPr>
      <t>English 100</t>
    </r>
    <r>
      <rPr>
        <sz val="11"/>
        <color theme="1"/>
        <rFont val="Tw Cen MT"/>
        <family val="2"/>
      </rPr>
      <t xml:space="preserve">.  </t>
    </r>
  </si>
  <si>
    <t>Foster Youth status at Cañada College includes students receiving a Chafee Grant and/or identifying themselves as an orphan/ward of the court of the Free Application for Federal Student Aid.  No Foster Youth students were identified in this analysis.</t>
  </si>
  <si>
    <t>NA</t>
  </si>
  <si>
    <r>
      <t xml:space="preserve">In 2011/12, </t>
    </r>
    <r>
      <rPr>
        <b/>
        <sz val="11"/>
        <color theme="1"/>
        <rFont val="Tw Cen MT"/>
        <family val="2"/>
      </rPr>
      <t>ESL 400</t>
    </r>
    <r>
      <rPr>
        <sz val="11"/>
        <color theme="1"/>
        <rFont val="Tw Cen MT"/>
        <family val="2"/>
      </rPr>
      <t xml:space="preserve"> is used as the ESL course that is one level below transfer.</t>
    </r>
  </si>
  <si>
    <t>Section D:  Degree and Certificate Completion</t>
  </si>
  <si>
    <t>The ratio of the number of students by population group who receive a degree or certificate to the number of students in that group with the same informed matriculation goal as documented in the student education plan developed with a counselor/advisor.</t>
  </si>
  <si>
    <t>Table D1:  Degree and Certificate completion by population group</t>
  </si>
  <si>
    <t>Students with degree or certificate as their matriculation goal</t>
  </si>
  <si>
    <t>Students who earned a degree and/or certificate</t>
  </si>
  <si>
    <t>Foster youth</t>
  </si>
  <si>
    <t>Not foster youth</t>
  </si>
  <si>
    <t xml:space="preserve">Except for students with disabilities, all students with an informed matriculation goal were identified as those recorded in the Student Activities Reporting System (SARS) as having met with a counselor during the Summer 2011, Fall 2011, or Spring 2012 terms to discuss their education plan or degree/certificate requirements. For students with disabilities, 2008-09 cohort data from Data on Demand were used. </t>
  </si>
  <si>
    <t xml:space="preserve">Foster Youth status at Cañada College includes students receiving a Chafee Grant and/or identifying themselves as an orphan/ward of the court of the Free Application for Federal Student Aid. Less than 10 Foster Youth were identified in this analysis.  They were not included in this analysis for privacy reasons as described in:  http://nces.ed.gov/pubs2012/2012151.pdf.  </t>
  </si>
  <si>
    <t>Transfer Cohort
2008-09</t>
  </si>
  <si>
    <t>Transferred to a four-year institution 
(after 7 years)</t>
  </si>
  <si>
    <t>50 and older</t>
  </si>
  <si>
    <t>Sources: Chancellor's Office Data Mart Transfer Velocity (http://datamart.cccco.edu/Outcomes/Student_Transfer_Volume.aspx)</t>
  </si>
  <si>
    <t>Low income includes any student receiving a BOG, loans, other financial aid, Pell Grant, scholarship, workstudy aid.
Data Mart does not disagregate data by probation or dismissal status, veteran status or foster youth status.</t>
  </si>
  <si>
    <t>ACCESS</t>
  </si>
  <si>
    <t>COURSE COMPLETION</t>
  </si>
  <si>
    <t>ENG Compl.</t>
  </si>
  <si>
    <t>MATH Compl.</t>
  </si>
  <si>
    <t>ESL Compl.</t>
  </si>
  <si>
    <t>Deg or Cert.</t>
  </si>
  <si>
    <t>Transfer</t>
  </si>
  <si>
    <t>COUNT BY GROUP:</t>
  </si>
  <si>
    <t>y</t>
  </si>
  <si>
    <t>y*</t>
  </si>
  <si>
    <t>Group=</t>
  </si>
  <si>
    <t>Indicator=</t>
  </si>
  <si>
    <t>COUNTS BY INDICATOR:</t>
  </si>
  <si>
    <r>
      <t>Identified as DSPS</t>
    </r>
    <r>
      <rPr>
        <vertAlign val="superscript"/>
        <sz val="11"/>
        <color theme="1"/>
        <rFont val="Calibri"/>
        <family val="2"/>
        <scheme val="minor"/>
      </rPr>
      <t>1</t>
    </r>
  </si>
  <si>
    <r>
      <t>Low income student</t>
    </r>
    <r>
      <rPr>
        <vertAlign val="superscript"/>
        <sz val="11"/>
        <color theme="1"/>
        <rFont val="Calibri"/>
        <family val="2"/>
        <scheme val="minor"/>
      </rPr>
      <t>1</t>
    </r>
  </si>
  <si>
    <t>Notes: Y= Disporportionately impacted group; NA= Not Applicable; greyed indicates student counts of less than 10.</t>
  </si>
  <si>
    <t>Red text and pink highlight = less than 80% index or larger than 3% gap.</t>
  </si>
  <si>
    <t>Grey highlight = n&lt;10.</t>
  </si>
  <si>
    <t xml:space="preserve">NA means not applicable or there’s no data, but not zero. Zero means that there’s 0 count. </t>
  </si>
  <si>
    <t>Disp Impact Summary--GAP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</si>
</sst>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sz val="14"/>
      <color theme="1"/>
      <name val="Calibri"/>
      <family val="2"/>
      <scheme val="minor"/>
    </font>
    <font>
      <b/>
      <i/>
      <sz val="11"/>
      <color theme="0"/>
      <name val="Calibri"/>
      <family val="2"/>
      <scheme val="minor"/>
    </font>
    <font>
      <b/>
      <u/>
      <sz val="18"/>
      <color theme="1"/>
      <name val="Calibri"/>
      <family val="2"/>
      <scheme val="minor"/>
    </font>
    <font>
      <i/>
      <sz val="12"/>
      <color theme="1"/>
      <name val="Calibri"/>
      <family val="2"/>
      <scheme val="minor"/>
    </font>
    <font>
      <sz val="9"/>
      <color theme="1"/>
      <name val="Tw Cen MT"/>
      <family val="2"/>
    </font>
    <font>
      <sz val="11"/>
      <name val="Calibri"/>
      <family val="2"/>
      <scheme val="minor"/>
    </font>
    <font>
      <i/>
      <sz val="11"/>
      <name val="Calibri"/>
      <family val="2"/>
      <scheme val="minor"/>
    </font>
    <font>
      <sz val="11"/>
      <color theme="0"/>
      <name val="Calibri"/>
      <family val="2"/>
      <scheme val="minor"/>
    </font>
    <font>
      <b/>
      <sz val="11"/>
      <color theme="1"/>
      <name val="Calibri"/>
      <family val="2"/>
      <scheme val="minor"/>
    </font>
    <font>
      <sz val="11"/>
      <color theme="1"/>
      <name val="Tw Cen MT"/>
      <family val="2"/>
    </font>
    <font>
      <i/>
      <u/>
      <sz val="11"/>
      <color theme="1"/>
      <name val="Tw Cen MT"/>
      <family val="2"/>
    </font>
    <font>
      <i/>
      <sz val="11"/>
      <color theme="1"/>
      <name val="Tw Cen MT"/>
      <family val="2"/>
    </font>
    <font>
      <b/>
      <sz val="11"/>
      <color theme="1"/>
      <name val="Tw Cen MT"/>
      <family val="2"/>
    </font>
    <font>
      <sz val="11"/>
      <color theme="1"/>
      <name val="Times New Roman"/>
      <family val="1"/>
    </font>
    <font>
      <b/>
      <sz val="11"/>
      <color rgb="FF000000"/>
      <name val="Times New Roman"/>
      <family val="1"/>
    </font>
    <font>
      <b/>
      <sz val="11"/>
      <color rgb="FF000000"/>
      <name val="Calibri"/>
      <family val="2"/>
    </font>
    <font>
      <sz val="11"/>
      <color rgb="FF000000"/>
      <name val="Times New Roman"/>
      <family val="1"/>
    </font>
    <font>
      <b/>
      <sz val="11"/>
      <color theme="1"/>
      <name val="Times New Roman"/>
      <family val="1"/>
    </font>
    <font>
      <b/>
      <sz val="10"/>
      <color theme="1"/>
      <name val="Calibri"/>
      <family val="2"/>
      <scheme val="minor"/>
    </font>
    <font>
      <b/>
      <i/>
      <sz val="12"/>
      <color theme="1"/>
      <name val="Calibri"/>
      <family val="2"/>
      <scheme val="minor"/>
    </font>
    <font>
      <sz val="10"/>
      <color theme="1"/>
      <name val="Calibri"/>
      <family val="2"/>
      <scheme val="minor"/>
    </font>
    <font>
      <vertAlign val="superscript"/>
      <sz val="11"/>
      <color theme="1"/>
      <name val="Calibri"/>
      <family val="2"/>
      <scheme val="minor"/>
    </font>
    <font>
      <sz val="10"/>
      <name val="Calibri"/>
      <family val="2"/>
    </font>
    <font>
      <sz val="11"/>
      <name val="Calibri"/>
      <family val="2"/>
    </font>
    <font>
      <b/>
      <sz val="12"/>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rgb="FFFFFF00"/>
        <bgColor indexed="64"/>
      </patternFill>
    </fill>
    <fill>
      <patternFill patternType="solid">
        <fgColor rgb="FF92D050"/>
        <bgColor indexed="64"/>
      </patternFill>
    </fill>
    <fill>
      <patternFill patternType="solid">
        <fgColor rgb="FFC3D69B"/>
        <bgColor indexed="64"/>
      </patternFill>
    </fill>
    <fill>
      <patternFill patternType="solid">
        <fgColor theme="6"/>
      </patternFill>
    </fill>
    <fill>
      <patternFill patternType="solid">
        <fgColor theme="0" tint="-0.499984740745262"/>
        <bgColor indexed="64"/>
      </patternFill>
    </fill>
  </fills>
  <borders count="4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medium">
        <color rgb="FF404040"/>
      </top>
      <bottom/>
      <diagonal/>
    </border>
    <border>
      <left/>
      <right/>
      <top/>
      <bottom style="medium">
        <color indexed="64"/>
      </bottom>
      <diagonal/>
    </border>
    <border>
      <left/>
      <right/>
      <top/>
      <bottom style="medium">
        <color rgb="FF404040"/>
      </bottom>
      <diagonal/>
    </border>
    <border>
      <left/>
      <right/>
      <top style="medium">
        <color rgb="FF404040"/>
      </top>
      <bottom style="medium">
        <color rgb="FF404040"/>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right/>
      <top style="medium">
        <color rgb="FF404040"/>
      </top>
      <bottom style="medium">
        <color indexed="64"/>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ck">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ck">
        <color indexed="64"/>
      </top>
      <bottom/>
      <diagonal/>
    </border>
    <border>
      <left style="thin">
        <color indexed="64"/>
      </left>
      <right style="thick">
        <color indexed="64"/>
      </right>
      <top/>
      <bottom style="thick">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3" fillId="9" borderId="0" applyNumberFormat="0" applyBorder="0" applyAlignment="0" applyProtection="0"/>
  </cellStyleXfs>
  <cellXfs count="518">
    <xf numFmtId="0" fontId="0" fillId="0" borderId="0" xfId="0"/>
    <xf numFmtId="0" fontId="3" fillId="2" borderId="1" xfId="0" applyFont="1" applyFill="1" applyBorder="1" applyAlignment="1">
      <alignment horizontal="center" vertical="center" wrapText="1"/>
    </xf>
    <xf numFmtId="0" fontId="0" fillId="2" borderId="2" xfId="0" applyFill="1" applyBorder="1" applyAlignment="1">
      <alignment horizontal="left"/>
    </xf>
    <xf numFmtId="0" fontId="0" fillId="0" borderId="0" xfId="0" applyAlignment="1">
      <alignment horizontal="center"/>
    </xf>
    <xf numFmtId="0" fontId="3" fillId="2" borderId="7" xfId="0" applyFont="1" applyFill="1" applyBorder="1" applyAlignment="1">
      <alignment horizontal="center" vertical="center" wrapText="1"/>
    </xf>
    <xf numFmtId="0" fontId="0" fillId="2" borderId="8" xfId="0" applyFill="1" applyBorder="1" applyAlignment="1">
      <alignment horizontal="left"/>
    </xf>
    <xf numFmtId="0" fontId="4" fillId="0" borderId="6" xfId="0" applyFont="1" applyBorder="1" applyAlignment="1">
      <alignment horizontal="center"/>
    </xf>
    <xf numFmtId="0" fontId="5" fillId="2" borderId="0" xfId="0" applyFont="1" applyFill="1" applyBorder="1" applyAlignment="1">
      <alignment horizontal="left"/>
    </xf>
    <xf numFmtId="3" fontId="5"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5" fillId="2" borderId="11" xfId="0" applyFont="1" applyFill="1" applyBorder="1" applyAlignment="1">
      <alignment horizontal="left"/>
    </xf>
    <xf numFmtId="3" fontId="5" fillId="2" borderId="11" xfId="0" applyNumberFormat="1" applyFont="1" applyFill="1" applyBorder="1" applyAlignment="1">
      <alignment horizontal="center"/>
    </xf>
    <xf numFmtId="164" fontId="5" fillId="2" borderId="11" xfId="0" applyNumberFormat="1" applyFont="1" applyFill="1" applyBorder="1" applyAlignment="1">
      <alignment horizontal="center"/>
    </xf>
    <xf numFmtId="0" fontId="3" fillId="0" borderId="0" xfId="0" applyFont="1" applyAlignment="1">
      <alignment horizontal="center" vertical="center" wrapText="1"/>
    </xf>
    <xf numFmtId="0" fontId="0" fillId="0" borderId="0" xfId="0" applyAlignment="1">
      <alignment horizontal="left"/>
    </xf>
    <xf numFmtId="0" fontId="3" fillId="0" borderId="0" xfId="0" applyFont="1"/>
    <xf numFmtId="0" fontId="0" fillId="0" borderId="0" xfId="0" applyAlignment="1">
      <alignment vertical="center"/>
    </xf>
    <xf numFmtId="164" fontId="0" fillId="0" borderId="0" xfId="0" applyNumberFormat="1"/>
    <xf numFmtId="0" fontId="3" fillId="2" borderId="10" xfId="0" applyFont="1" applyFill="1" applyBorder="1" applyAlignment="1">
      <alignment horizontal="center" vertical="center" wrapText="1"/>
    </xf>
    <xf numFmtId="0" fontId="0" fillId="2" borderId="22" xfId="0" applyFill="1" applyBorder="1" applyAlignment="1">
      <alignment horizontal="left"/>
    </xf>
    <xf numFmtId="0" fontId="3" fillId="2" borderId="13" xfId="0" applyFont="1" applyFill="1" applyBorder="1" applyAlignment="1">
      <alignment horizontal="center" vertical="center" wrapText="1"/>
    </xf>
    <xf numFmtId="0" fontId="5" fillId="0" borderId="0" xfId="0" applyFont="1" applyFill="1" applyBorder="1" applyAlignment="1">
      <alignment horizontal="left"/>
    </xf>
    <xf numFmtId="3" fontId="5" fillId="0" borderId="0" xfId="0" applyNumberFormat="1" applyFont="1" applyFill="1" applyBorder="1" applyAlignment="1">
      <alignment horizontal="center"/>
    </xf>
    <xf numFmtId="164" fontId="5" fillId="0" borderId="0" xfId="0" applyNumberFormat="1" applyFont="1" applyFill="1" applyBorder="1" applyAlignment="1">
      <alignment horizontal="center"/>
    </xf>
    <xf numFmtId="0" fontId="5" fillId="2" borderId="0" xfId="0" applyFont="1" applyFill="1" applyBorder="1" applyAlignment="1">
      <alignment horizontal="center"/>
    </xf>
    <xf numFmtId="0" fontId="5" fillId="2" borderId="28" xfId="0" applyFont="1" applyFill="1" applyBorder="1" applyAlignment="1">
      <alignment horizontal="left"/>
    </xf>
    <xf numFmtId="0" fontId="5" fillId="2" borderId="28" xfId="0" applyFont="1" applyFill="1" applyBorder="1" applyAlignment="1">
      <alignment horizontal="center"/>
    </xf>
    <xf numFmtId="164" fontId="5" fillId="2" borderId="28" xfId="0" applyNumberFormat="1" applyFont="1" applyFill="1" applyBorder="1" applyAlignment="1">
      <alignment horizontal="center"/>
    </xf>
    <xf numFmtId="0" fontId="3" fillId="0" borderId="0" xfId="0" applyFont="1" applyAlignment="1">
      <alignment horizontal="left" vertical="center"/>
    </xf>
    <xf numFmtId="0" fontId="8" fillId="0" borderId="0" xfId="0" applyFont="1"/>
    <xf numFmtId="0" fontId="8" fillId="0" borderId="0" xfId="0" applyFont="1" applyAlignment="1">
      <alignment horizontal="left" vertical="center"/>
    </xf>
    <xf numFmtId="164" fontId="5" fillId="2" borderId="14" xfId="1" applyNumberFormat="1" applyFont="1" applyFill="1" applyBorder="1" applyAlignment="1">
      <alignment horizontal="center"/>
    </xf>
    <xf numFmtId="164" fontId="5" fillId="2" borderId="12" xfId="1" applyNumberFormat="1" applyFont="1" applyFill="1" applyBorder="1" applyAlignment="1">
      <alignment horizontal="center"/>
    </xf>
    <xf numFmtId="164" fontId="5" fillId="0" borderId="14" xfId="1" applyNumberFormat="1" applyFont="1" applyFill="1" applyBorder="1" applyAlignment="1">
      <alignment horizontal="center"/>
    </xf>
    <xf numFmtId="0" fontId="12" fillId="2" borderId="0" xfId="0" applyFont="1" applyFill="1" applyBorder="1" applyAlignment="1">
      <alignment horizontal="left"/>
    </xf>
    <xf numFmtId="0" fontId="12" fillId="2" borderId="0" xfId="0" applyFont="1" applyFill="1" applyBorder="1" applyAlignment="1">
      <alignment horizontal="center"/>
    </xf>
    <xf numFmtId="164" fontId="12" fillId="2" borderId="0" xfId="0" applyNumberFormat="1" applyFont="1" applyFill="1" applyBorder="1" applyAlignment="1">
      <alignment horizontal="center"/>
    </xf>
    <xf numFmtId="0" fontId="10" fillId="0" borderId="0" xfId="0" applyFont="1" applyBorder="1" applyAlignment="1">
      <alignment horizontal="left"/>
    </xf>
    <xf numFmtId="164" fontId="5" fillId="2" borderId="31" xfId="1" applyNumberFormat="1" applyFont="1" applyFill="1" applyBorder="1" applyAlignment="1">
      <alignment horizontal="center"/>
    </xf>
    <xf numFmtId="164" fontId="5" fillId="2" borderId="29" xfId="1" applyNumberFormat="1" applyFont="1" applyFill="1" applyBorder="1" applyAlignment="1">
      <alignment horizontal="center"/>
    </xf>
    <xf numFmtId="164" fontId="12" fillId="2" borderId="31" xfId="1" applyNumberFormat="1" applyFont="1" applyFill="1" applyBorder="1" applyAlignment="1">
      <alignment horizontal="center"/>
    </xf>
    <xf numFmtId="0" fontId="0" fillId="4" borderId="0" xfId="0" applyFont="1" applyFill="1" applyBorder="1" applyAlignment="1">
      <alignment horizontal="left"/>
    </xf>
    <xf numFmtId="3" fontId="0" fillId="4" borderId="0" xfId="0" applyNumberFormat="1" applyFont="1" applyFill="1" applyBorder="1" applyAlignment="1">
      <alignment horizontal="center"/>
    </xf>
    <xf numFmtId="164" fontId="0" fillId="4" borderId="0" xfId="0" applyNumberFormat="1" applyFont="1" applyFill="1" applyBorder="1" applyAlignment="1">
      <alignment horizontal="center"/>
    </xf>
    <xf numFmtId="164" fontId="1" fillId="4" borderId="14" xfId="1" applyNumberFormat="1" applyFont="1" applyFill="1" applyBorder="1" applyAlignment="1">
      <alignment horizontal="center"/>
    </xf>
    <xf numFmtId="0" fontId="0" fillId="4" borderId="16" xfId="0" applyFont="1" applyFill="1" applyBorder="1" applyAlignment="1">
      <alignment horizontal="left"/>
    </xf>
    <xf numFmtId="3" fontId="0" fillId="4" borderId="16" xfId="0" applyNumberFormat="1" applyFont="1" applyFill="1" applyBorder="1" applyAlignment="1">
      <alignment horizontal="center"/>
    </xf>
    <xf numFmtId="164" fontId="0" fillId="4" borderId="16" xfId="0" applyNumberFormat="1" applyFont="1" applyFill="1" applyBorder="1" applyAlignment="1">
      <alignment horizontal="center"/>
    </xf>
    <xf numFmtId="164" fontId="1" fillId="4" borderId="17" xfId="1" applyNumberFormat="1" applyFont="1" applyFill="1" applyBorder="1" applyAlignment="1">
      <alignment horizontal="center"/>
    </xf>
    <xf numFmtId="0" fontId="2" fillId="5" borderId="11" xfId="0" applyFont="1" applyFill="1" applyBorder="1" applyAlignment="1">
      <alignment horizontal="left"/>
    </xf>
    <xf numFmtId="3" fontId="2" fillId="5" borderId="11" xfId="0" applyNumberFormat="1" applyFont="1" applyFill="1" applyBorder="1" applyAlignment="1">
      <alignment horizontal="center"/>
    </xf>
    <xf numFmtId="164" fontId="2" fillId="5" borderId="11" xfId="0" applyNumberFormat="1" applyFont="1" applyFill="1" applyBorder="1" applyAlignment="1">
      <alignment horizontal="center"/>
    </xf>
    <xf numFmtId="164" fontId="2" fillId="5" borderId="12" xfId="1" applyNumberFormat="1" applyFont="1" applyFill="1" applyBorder="1" applyAlignment="1">
      <alignment horizontal="center"/>
    </xf>
    <xf numFmtId="0" fontId="2" fillId="5" borderId="0" xfId="0" applyFont="1" applyFill="1" applyBorder="1" applyAlignment="1">
      <alignment horizontal="left"/>
    </xf>
    <xf numFmtId="3" fontId="2" fillId="5" borderId="0" xfId="0" applyNumberFormat="1" applyFont="1" applyFill="1" applyBorder="1" applyAlignment="1">
      <alignment horizontal="center"/>
    </xf>
    <xf numFmtId="164" fontId="2" fillId="5" borderId="0" xfId="0" applyNumberFormat="1" applyFont="1" applyFill="1" applyBorder="1" applyAlignment="1">
      <alignment horizontal="center"/>
    </xf>
    <xf numFmtId="164" fontId="2" fillId="5" borderId="14" xfId="1" applyNumberFormat="1" applyFont="1" applyFill="1" applyBorder="1" applyAlignment="1">
      <alignment horizontal="center"/>
    </xf>
    <xf numFmtId="0" fontId="0" fillId="4" borderId="11" xfId="0" applyFont="1" applyFill="1" applyBorder="1" applyAlignment="1">
      <alignment horizontal="left"/>
    </xf>
    <xf numFmtId="3" fontId="0" fillId="4" borderId="11" xfId="0" applyNumberFormat="1" applyFont="1" applyFill="1" applyBorder="1" applyAlignment="1">
      <alignment horizontal="center"/>
    </xf>
    <xf numFmtId="164" fontId="0" fillId="4" borderId="11" xfId="0" applyNumberFormat="1" applyFont="1" applyFill="1" applyBorder="1" applyAlignment="1">
      <alignment horizontal="center"/>
    </xf>
    <xf numFmtId="164" fontId="1" fillId="4" borderId="12" xfId="1" applyNumberFormat="1" applyFont="1" applyFill="1" applyBorder="1" applyAlignment="1">
      <alignment horizontal="center"/>
    </xf>
    <xf numFmtId="164" fontId="0" fillId="4" borderId="12" xfId="1" applyNumberFormat="1" applyFont="1" applyFill="1" applyBorder="1" applyAlignment="1">
      <alignment horizontal="center"/>
    </xf>
    <xf numFmtId="164" fontId="0" fillId="4" borderId="17" xfId="1" applyNumberFormat="1" applyFont="1" applyFill="1" applyBorder="1" applyAlignment="1">
      <alignment horizontal="center"/>
    </xf>
    <xf numFmtId="0" fontId="0" fillId="3" borderId="0" xfId="0" applyFont="1" applyFill="1" applyBorder="1" applyAlignment="1">
      <alignment horizontal="left"/>
    </xf>
    <xf numFmtId="37" fontId="0" fillId="3" borderId="0" xfId="2" applyNumberFormat="1" applyFont="1" applyFill="1" applyBorder="1" applyAlignment="1">
      <alignment horizontal="center"/>
    </xf>
    <xf numFmtId="3" fontId="0" fillId="3" borderId="0" xfId="0" applyNumberFormat="1" applyFont="1" applyFill="1" applyBorder="1" applyAlignment="1">
      <alignment horizontal="center"/>
    </xf>
    <xf numFmtId="164" fontId="0" fillId="3" borderId="0" xfId="0" applyNumberFormat="1" applyFont="1" applyFill="1" applyBorder="1" applyAlignment="1">
      <alignment horizontal="center"/>
    </xf>
    <xf numFmtId="164" fontId="1" fillId="3" borderId="14" xfId="1" applyNumberFormat="1" applyFont="1" applyFill="1" applyBorder="1" applyAlignment="1">
      <alignment horizontal="center"/>
    </xf>
    <xf numFmtId="0" fontId="0" fillId="3" borderId="16" xfId="0" applyFont="1" applyFill="1" applyBorder="1" applyAlignment="1">
      <alignment horizontal="left"/>
    </xf>
    <xf numFmtId="164" fontId="0" fillId="3" borderId="16" xfId="0" applyNumberFormat="1" applyFont="1" applyFill="1" applyBorder="1" applyAlignment="1">
      <alignment horizontal="center"/>
    </xf>
    <xf numFmtId="164" fontId="1" fillId="3" borderId="17" xfId="1" applyNumberFormat="1" applyFont="1" applyFill="1" applyBorder="1" applyAlignment="1">
      <alignment horizontal="center"/>
    </xf>
    <xf numFmtId="0" fontId="0" fillId="3" borderId="11" xfId="0" applyFont="1" applyFill="1" applyBorder="1" applyAlignment="1">
      <alignment horizontal="left"/>
    </xf>
    <xf numFmtId="3" fontId="0" fillId="3" borderId="11" xfId="0" applyNumberFormat="1" applyFont="1" applyFill="1" applyBorder="1" applyAlignment="1">
      <alignment horizontal="center"/>
    </xf>
    <xf numFmtId="164" fontId="0" fillId="3" borderId="11" xfId="0" applyNumberFormat="1" applyFont="1" applyFill="1" applyBorder="1" applyAlignment="1">
      <alignment horizontal="center"/>
    </xf>
    <xf numFmtId="164" fontId="1" fillId="3" borderId="12" xfId="1" applyNumberFormat="1" applyFont="1" applyFill="1" applyBorder="1" applyAlignment="1">
      <alignment horizontal="center"/>
    </xf>
    <xf numFmtId="3" fontId="0" fillId="3" borderId="16" xfId="0" applyNumberFormat="1" applyFont="1" applyFill="1" applyBorder="1" applyAlignment="1">
      <alignment horizontal="center"/>
    </xf>
    <xf numFmtId="0" fontId="11" fillId="4" borderId="11" xfId="0" applyFont="1" applyFill="1" applyBorder="1" applyAlignment="1">
      <alignment horizontal="left"/>
    </xf>
    <xf numFmtId="3"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0" fontId="2" fillId="5" borderId="28" xfId="0" applyFont="1" applyFill="1" applyBorder="1" applyAlignment="1">
      <alignment horizontal="left"/>
    </xf>
    <xf numFmtId="0" fontId="2" fillId="5" borderId="28" xfId="0" applyFont="1" applyFill="1" applyBorder="1" applyAlignment="1">
      <alignment horizontal="center"/>
    </xf>
    <xf numFmtId="164" fontId="2" fillId="5" borderId="28" xfId="0" applyNumberFormat="1" applyFont="1" applyFill="1" applyBorder="1" applyAlignment="1">
      <alignment horizontal="center"/>
    </xf>
    <xf numFmtId="164" fontId="2" fillId="5" borderId="29" xfId="1" applyNumberFormat="1" applyFont="1" applyFill="1" applyBorder="1" applyAlignment="1">
      <alignment horizontal="center"/>
    </xf>
    <xf numFmtId="0" fontId="2" fillId="5" borderId="0" xfId="0" applyFont="1" applyFill="1" applyBorder="1" applyAlignment="1">
      <alignment horizontal="center"/>
    </xf>
    <xf numFmtId="164" fontId="2" fillId="5" borderId="31" xfId="1" applyNumberFormat="1" applyFont="1" applyFill="1" applyBorder="1" applyAlignment="1">
      <alignment horizontal="center"/>
    </xf>
    <xf numFmtId="0" fontId="13" fillId="5" borderId="0" xfId="0" applyFont="1" applyFill="1" applyBorder="1" applyAlignment="1">
      <alignment horizontal="left"/>
    </xf>
    <xf numFmtId="0" fontId="13" fillId="5" borderId="0" xfId="0" applyFont="1" applyFill="1" applyBorder="1" applyAlignment="1">
      <alignment horizontal="center"/>
    </xf>
    <xf numFmtId="164" fontId="13" fillId="5" borderId="0" xfId="0" applyNumberFormat="1" applyFont="1" applyFill="1" applyBorder="1" applyAlignment="1">
      <alignment horizontal="center"/>
    </xf>
    <xf numFmtId="164" fontId="13" fillId="5" borderId="31" xfId="1" applyNumberFormat="1" applyFont="1" applyFill="1" applyBorder="1" applyAlignment="1">
      <alignment horizontal="center"/>
    </xf>
    <xf numFmtId="0" fontId="11" fillId="4" borderId="0" xfId="0" applyFont="1" applyFill="1" applyBorder="1" applyAlignment="1">
      <alignment horizontal="left"/>
    </xf>
    <xf numFmtId="0" fontId="11" fillId="4" borderId="0" xfId="0" applyFont="1" applyFill="1" applyBorder="1" applyAlignment="1">
      <alignment horizontal="center"/>
    </xf>
    <xf numFmtId="164" fontId="11" fillId="4" borderId="0" xfId="0" applyNumberFormat="1" applyFont="1" applyFill="1" applyBorder="1" applyAlignment="1">
      <alignment horizontal="center"/>
    </xf>
    <xf numFmtId="164" fontId="11" fillId="4" borderId="31" xfId="1" applyNumberFormat="1" applyFont="1" applyFill="1" applyBorder="1" applyAlignment="1">
      <alignment horizontal="center"/>
    </xf>
    <xf numFmtId="0" fontId="0" fillId="3" borderId="0" xfId="0" applyFill="1" applyBorder="1" applyAlignment="1">
      <alignment horizontal="left"/>
    </xf>
    <xf numFmtId="0" fontId="0" fillId="3" borderId="0" xfId="0" applyFill="1" applyBorder="1" applyAlignment="1">
      <alignment horizontal="center"/>
    </xf>
    <xf numFmtId="164" fontId="0" fillId="3" borderId="0" xfId="0" applyNumberFormat="1" applyFill="1" applyBorder="1" applyAlignment="1">
      <alignment horizontal="center"/>
    </xf>
    <xf numFmtId="164" fontId="0" fillId="3" borderId="31" xfId="1" applyNumberFormat="1" applyFont="1" applyFill="1" applyBorder="1" applyAlignment="1">
      <alignment horizontal="center"/>
    </xf>
    <xf numFmtId="0" fontId="0" fillId="3" borderId="19" xfId="0" applyFill="1" applyBorder="1" applyAlignment="1">
      <alignment horizontal="left"/>
    </xf>
    <xf numFmtId="3" fontId="0" fillId="3" borderId="19" xfId="0" applyNumberFormat="1" applyFill="1" applyBorder="1" applyAlignment="1">
      <alignment horizontal="center"/>
    </xf>
    <xf numFmtId="164" fontId="0" fillId="3" borderId="19" xfId="0" applyNumberFormat="1" applyFill="1" applyBorder="1" applyAlignment="1">
      <alignment horizontal="center"/>
    </xf>
    <xf numFmtId="164" fontId="0" fillId="3" borderId="33" xfId="1" applyNumberFormat="1" applyFont="1" applyFill="1" applyBorder="1" applyAlignment="1">
      <alignment horizontal="center"/>
    </xf>
    <xf numFmtId="0" fontId="0" fillId="4" borderId="0" xfId="0" applyFill="1" applyBorder="1" applyAlignment="1">
      <alignment horizontal="left"/>
    </xf>
    <xf numFmtId="0" fontId="0" fillId="4" borderId="0" xfId="0" applyFill="1" applyBorder="1" applyAlignment="1">
      <alignment horizontal="center"/>
    </xf>
    <xf numFmtId="164" fontId="0" fillId="4" borderId="0" xfId="0" applyNumberFormat="1" applyFill="1" applyBorder="1" applyAlignment="1">
      <alignment horizontal="center"/>
    </xf>
    <xf numFmtId="0" fontId="0" fillId="4" borderId="19" xfId="0" applyFill="1" applyBorder="1" applyAlignment="1">
      <alignment horizontal="left"/>
    </xf>
    <xf numFmtId="3" fontId="0" fillId="4" borderId="19" xfId="0" applyNumberFormat="1" applyFill="1" applyBorder="1" applyAlignment="1">
      <alignment horizontal="center"/>
    </xf>
    <xf numFmtId="164" fontId="0" fillId="4" borderId="19" xfId="0" applyNumberFormat="1" applyFill="1" applyBorder="1" applyAlignment="1">
      <alignment horizontal="center"/>
    </xf>
    <xf numFmtId="164" fontId="0" fillId="4" borderId="33" xfId="1" applyNumberFormat="1" applyFont="1" applyFill="1" applyBorder="1" applyAlignment="1">
      <alignment horizontal="center"/>
    </xf>
    <xf numFmtId="0" fontId="7" fillId="5" borderId="0" xfId="0" applyFont="1" applyFill="1" applyBorder="1" applyAlignment="1">
      <alignment horizontal="left"/>
    </xf>
    <xf numFmtId="0" fontId="7" fillId="5" borderId="0" xfId="0" applyFont="1" applyFill="1" applyBorder="1" applyAlignment="1">
      <alignment horizontal="center"/>
    </xf>
    <xf numFmtId="164" fontId="7" fillId="5" borderId="0" xfId="0" applyNumberFormat="1" applyFont="1" applyFill="1" applyBorder="1" applyAlignment="1">
      <alignment horizontal="center"/>
    </xf>
    <xf numFmtId="164" fontId="7" fillId="5" borderId="31" xfId="1" applyNumberFormat="1" applyFont="1" applyFill="1" applyBorder="1" applyAlignment="1">
      <alignment horizontal="center"/>
    </xf>
    <xf numFmtId="0" fontId="0" fillId="4" borderId="0" xfId="0" applyFont="1" applyFill="1" applyBorder="1" applyAlignment="1">
      <alignment horizontal="center"/>
    </xf>
    <xf numFmtId="164" fontId="1" fillId="4" borderId="31" xfId="1" applyNumberFormat="1" applyFont="1" applyFill="1" applyBorder="1" applyAlignment="1">
      <alignment horizontal="center"/>
    </xf>
    <xf numFmtId="0" fontId="0" fillId="4" borderId="19" xfId="0" applyFont="1" applyFill="1" applyBorder="1" applyAlignment="1">
      <alignment horizontal="left"/>
    </xf>
    <xf numFmtId="3" fontId="0" fillId="4" borderId="19" xfId="0" applyNumberFormat="1" applyFont="1" applyFill="1" applyBorder="1" applyAlignment="1">
      <alignment horizontal="center"/>
    </xf>
    <xf numFmtId="164" fontId="0" fillId="4" borderId="19" xfId="0" applyNumberFormat="1" applyFont="1" applyFill="1" applyBorder="1" applyAlignment="1">
      <alignment horizontal="center"/>
    </xf>
    <xf numFmtId="164" fontId="1" fillId="4" borderId="33" xfId="1" applyNumberFormat="1" applyFont="1" applyFill="1" applyBorder="1" applyAlignment="1">
      <alignment horizontal="center"/>
    </xf>
    <xf numFmtId="0" fontId="0" fillId="4" borderId="19" xfId="0" applyFill="1" applyBorder="1" applyAlignment="1">
      <alignment horizontal="center"/>
    </xf>
    <xf numFmtId="0" fontId="0" fillId="3" borderId="19" xfId="0" applyFill="1" applyBorder="1" applyAlignment="1">
      <alignment horizontal="center"/>
    </xf>
    <xf numFmtId="3" fontId="0" fillId="3" borderId="0" xfId="0" applyNumberFormat="1" applyFill="1" applyBorder="1" applyAlignment="1">
      <alignment horizontal="center"/>
    </xf>
    <xf numFmtId="0" fontId="11" fillId="4" borderId="19" xfId="0" applyFont="1" applyFill="1" applyBorder="1" applyAlignment="1">
      <alignment horizontal="left"/>
    </xf>
    <xf numFmtId="3" fontId="11" fillId="4" borderId="19" xfId="0" applyNumberFormat="1" applyFont="1" applyFill="1" applyBorder="1" applyAlignment="1">
      <alignment horizontal="center"/>
    </xf>
    <xf numFmtId="164" fontId="11" fillId="4" borderId="19" xfId="0" applyNumberFormat="1" applyFont="1" applyFill="1" applyBorder="1" applyAlignment="1">
      <alignment horizontal="center"/>
    </xf>
    <xf numFmtId="164" fontId="11" fillId="4" borderId="33" xfId="1" applyNumberFormat="1" applyFont="1" applyFill="1" applyBorder="1" applyAlignment="1">
      <alignment horizontal="center"/>
    </xf>
    <xf numFmtId="0" fontId="11" fillId="3" borderId="0" xfId="0" applyFont="1" applyFill="1" applyBorder="1" applyAlignment="1">
      <alignment horizontal="left"/>
    </xf>
    <xf numFmtId="3" fontId="11" fillId="3" borderId="0" xfId="0" applyNumberFormat="1" applyFont="1" applyFill="1" applyBorder="1" applyAlignment="1">
      <alignment horizontal="center"/>
    </xf>
    <xf numFmtId="0" fontId="11" fillId="3" borderId="0" xfId="0" applyFont="1" applyFill="1" applyBorder="1" applyAlignment="1">
      <alignment horizontal="center"/>
    </xf>
    <xf numFmtId="164" fontId="11" fillId="3" borderId="0" xfId="0" applyNumberFormat="1" applyFont="1" applyFill="1" applyBorder="1" applyAlignment="1">
      <alignment horizontal="center"/>
    </xf>
    <xf numFmtId="164" fontId="11" fillId="3" borderId="31" xfId="1" applyNumberFormat="1" applyFont="1" applyFill="1" applyBorder="1" applyAlignment="1">
      <alignment horizontal="center"/>
    </xf>
    <xf numFmtId="0" fontId="11" fillId="3" borderId="19" xfId="0" applyFont="1" applyFill="1" applyBorder="1" applyAlignment="1">
      <alignment horizontal="left"/>
    </xf>
    <xf numFmtId="3" fontId="11" fillId="3" borderId="19" xfId="0" applyNumberFormat="1" applyFont="1" applyFill="1" applyBorder="1" applyAlignment="1">
      <alignment horizontal="center"/>
    </xf>
    <xf numFmtId="164" fontId="11" fillId="3" borderId="19" xfId="0" applyNumberFormat="1" applyFont="1" applyFill="1" applyBorder="1" applyAlignment="1">
      <alignment horizontal="center"/>
    </xf>
    <xf numFmtId="164" fontId="11" fillId="3" borderId="33" xfId="1" applyNumberFormat="1" applyFont="1" applyFill="1" applyBorder="1" applyAlignment="1">
      <alignment horizontal="center"/>
    </xf>
    <xf numFmtId="3" fontId="11" fillId="4" borderId="0" xfId="0" applyNumberFormat="1" applyFont="1" applyFill="1" applyBorder="1" applyAlignment="1">
      <alignment horizontal="center"/>
    </xf>
    <xf numFmtId="3" fontId="12" fillId="2" borderId="0" xfId="0" applyNumberFormat="1" applyFont="1" applyFill="1" applyBorder="1" applyAlignment="1">
      <alignment horizontal="center"/>
    </xf>
    <xf numFmtId="164" fontId="12" fillId="2" borderId="14" xfId="1" applyNumberFormat="1" applyFont="1" applyFill="1" applyBorder="1" applyAlignment="1">
      <alignment horizontal="center"/>
    </xf>
    <xf numFmtId="164" fontId="0" fillId="4" borderId="14" xfId="1" applyNumberFormat="1" applyFont="1" applyFill="1" applyBorder="1" applyAlignment="1">
      <alignment horizontal="center"/>
    </xf>
    <xf numFmtId="164" fontId="11" fillId="4" borderId="14" xfId="1" applyNumberFormat="1" applyFont="1" applyFill="1" applyBorder="1" applyAlignment="1">
      <alignment horizontal="center"/>
    </xf>
    <xf numFmtId="0" fontId="12" fillId="2" borderId="11" xfId="0" applyFont="1" applyFill="1" applyBorder="1" applyAlignment="1">
      <alignment horizontal="left"/>
    </xf>
    <xf numFmtId="3" fontId="12" fillId="2" borderId="11" xfId="0" applyNumberFormat="1" applyFont="1" applyFill="1" applyBorder="1" applyAlignment="1">
      <alignment horizontal="center"/>
    </xf>
    <xf numFmtId="164" fontId="12" fillId="2" borderId="11" xfId="0" applyNumberFormat="1" applyFont="1" applyFill="1" applyBorder="1" applyAlignment="1">
      <alignment horizontal="center"/>
    </xf>
    <xf numFmtId="164" fontId="12" fillId="2" borderId="12" xfId="1" applyNumberFormat="1"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alignment horizontal="center"/>
    </xf>
    <xf numFmtId="164" fontId="12" fillId="0" borderId="0" xfId="0" applyNumberFormat="1" applyFont="1" applyFill="1" applyBorder="1" applyAlignment="1">
      <alignment horizontal="center"/>
    </xf>
    <xf numFmtId="164" fontId="12" fillId="0" borderId="31" xfId="1" applyNumberFormat="1" applyFont="1" applyFill="1" applyBorder="1" applyAlignment="1">
      <alignment horizontal="center"/>
    </xf>
    <xf numFmtId="0" fontId="2" fillId="5" borderId="11" xfId="0" applyFont="1" applyFill="1" applyBorder="1" applyAlignment="1">
      <alignment horizontal="center"/>
    </xf>
    <xf numFmtId="0" fontId="11" fillId="4" borderId="16" xfId="0" applyFont="1" applyFill="1" applyBorder="1" applyAlignment="1">
      <alignment horizontal="left"/>
    </xf>
    <xf numFmtId="3" fontId="11" fillId="4" borderId="16" xfId="0" applyNumberFormat="1" applyFont="1" applyFill="1" applyBorder="1" applyAlignment="1">
      <alignment horizontal="center"/>
    </xf>
    <xf numFmtId="164" fontId="11" fillId="4" borderId="16" xfId="0" applyNumberFormat="1" applyFont="1" applyFill="1" applyBorder="1" applyAlignment="1">
      <alignment horizontal="center"/>
    </xf>
    <xf numFmtId="164" fontId="11" fillId="4" borderId="17" xfId="1" applyNumberFormat="1" applyFont="1" applyFill="1" applyBorder="1" applyAlignment="1">
      <alignment horizontal="center"/>
    </xf>
    <xf numFmtId="0" fontId="5" fillId="2" borderId="11" xfId="0" applyFont="1" applyFill="1" applyBorder="1" applyAlignment="1">
      <alignment horizontal="center"/>
    </xf>
    <xf numFmtId="0" fontId="0" fillId="3" borderId="16" xfId="0" applyFill="1" applyBorder="1" applyAlignment="1">
      <alignment horizontal="left"/>
    </xf>
    <xf numFmtId="3" fontId="0" fillId="3" borderId="16" xfId="0" applyNumberFormat="1" applyFill="1" applyBorder="1" applyAlignment="1">
      <alignment horizontal="center"/>
    </xf>
    <xf numFmtId="164" fontId="0" fillId="3" borderId="16" xfId="0" applyNumberFormat="1" applyFill="1" applyBorder="1" applyAlignment="1">
      <alignment horizontal="center"/>
    </xf>
    <xf numFmtId="164" fontId="0" fillId="3" borderId="17" xfId="1" applyNumberFormat="1" applyFont="1" applyFill="1" applyBorder="1" applyAlignment="1">
      <alignment horizontal="center"/>
    </xf>
    <xf numFmtId="0" fontId="0" fillId="4" borderId="16" xfId="0" applyFill="1" applyBorder="1" applyAlignment="1">
      <alignment horizontal="left"/>
    </xf>
    <xf numFmtId="3" fontId="0" fillId="4" borderId="16" xfId="0" applyNumberFormat="1" applyFill="1" applyBorder="1" applyAlignment="1">
      <alignment horizontal="center"/>
    </xf>
    <xf numFmtId="164" fontId="0" fillId="4" borderId="16" xfId="0" applyNumberFormat="1" applyFill="1" applyBorder="1" applyAlignment="1">
      <alignment horizontal="center"/>
    </xf>
    <xf numFmtId="0" fontId="0" fillId="3" borderId="16" xfId="0" applyFill="1" applyBorder="1" applyAlignment="1">
      <alignment horizontal="center"/>
    </xf>
    <xf numFmtId="0" fontId="0" fillId="4" borderId="16" xfId="0" applyFill="1" applyBorder="1" applyAlignment="1">
      <alignment horizontal="center"/>
    </xf>
    <xf numFmtId="0" fontId="0" fillId="3" borderId="11" xfId="0" applyFont="1" applyFill="1" applyBorder="1" applyAlignment="1">
      <alignment horizontal="center"/>
    </xf>
    <xf numFmtId="164" fontId="11" fillId="3" borderId="14" xfId="1" applyNumberFormat="1" applyFont="1" applyFill="1" applyBorder="1" applyAlignment="1">
      <alignment horizontal="center"/>
    </xf>
    <xf numFmtId="0" fontId="11" fillId="3" borderId="16" xfId="0" applyFont="1" applyFill="1" applyBorder="1" applyAlignment="1">
      <alignment horizontal="left"/>
    </xf>
    <xf numFmtId="3" fontId="11" fillId="3" borderId="16" xfId="0" applyNumberFormat="1" applyFont="1" applyFill="1" applyBorder="1" applyAlignment="1">
      <alignment horizontal="center"/>
    </xf>
    <xf numFmtId="164" fontId="11" fillId="3" borderId="16" xfId="0" applyNumberFormat="1" applyFont="1" applyFill="1" applyBorder="1" applyAlignment="1">
      <alignment horizontal="center"/>
    </xf>
    <xf numFmtId="164" fontId="11" fillId="3" borderId="17" xfId="1" applyNumberFormat="1" applyFont="1" applyFill="1" applyBorder="1" applyAlignment="1">
      <alignment horizontal="center"/>
    </xf>
    <xf numFmtId="0" fontId="0" fillId="3" borderId="28" xfId="0" applyFont="1" applyFill="1" applyBorder="1" applyAlignment="1">
      <alignment horizontal="left"/>
    </xf>
    <xf numFmtId="0" fontId="0" fillId="3" borderId="28" xfId="0" applyFont="1" applyFill="1" applyBorder="1" applyAlignment="1">
      <alignment horizontal="center"/>
    </xf>
    <xf numFmtId="164" fontId="0" fillId="3" borderId="28" xfId="0" applyNumberFormat="1" applyFont="1" applyFill="1" applyBorder="1" applyAlignment="1">
      <alignment horizontal="center"/>
    </xf>
    <xf numFmtId="0" fontId="13" fillId="5" borderId="28" xfId="0" applyFont="1" applyFill="1" applyBorder="1" applyAlignment="1">
      <alignment horizontal="left"/>
    </xf>
    <xf numFmtId="0" fontId="13" fillId="5" borderId="28" xfId="0" applyFont="1" applyFill="1" applyBorder="1" applyAlignment="1">
      <alignment horizontal="center"/>
    </xf>
    <xf numFmtId="164" fontId="13" fillId="5" borderId="28" xfId="0" applyNumberFormat="1" applyFont="1" applyFill="1" applyBorder="1" applyAlignment="1">
      <alignment horizontal="center"/>
    </xf>
    <xf numFmtId="0" fontId="20" fillId="0" borderId="18" xfId="0" applyFont="1" applyBorder="1" applyAlignment="1">
      <alignment vertical="center"/>
    </xf>
    <xf numFmtId="0" fontId="20" fillId="0" borderId="0" xfId="0" applyFont="1" applyBorder="1" applyAlignment="1">
      <alignment vertical="center"/>
    </xf>
    <xf numFmtId="0" fontId="19" fillId="0" borderId="20" xfId="0" applyFont="1" applyBorder="1" applyAlignment="1">
      <alignment wrapText="1"/>
    </xf>
    <xf numFmtId="0" fontId="20" fillId="0" borderId="21" xfId="0" applyFont="1" applyBorder="1" applyAlignment="1">
      <alignment horizontal="center" vertical="center" wrapText="1"/>
    </xf>
    <xf numFmtId="0" fontId="20" fillId="0" borderId="20" xfId="0" applyFont="1" applyBorder="1" applyAlignment="1">
      <alignment horizontal="center" vertical="center"/>
    </xf>
    <xf numFmtId="0" fontId="22" fillId="4" borderId="0" xfId="0" applyFont="1" applyFill="1" applyAlignment="1">
      <alignment horizontal="left" vertical="center" wrapText="1" indent="2"/>
    </xf>
    <xf numFmtId="3" fontId="22" fillId="4" borderId="0" xfId="0" applyNumberFormat="1" applyFont="1" applyFill="1" applyAlignment="1">
      <alignment horizontal="center" wrapText="1"/>
    </xf>
    <xf numFmtId="9" fontId="22" fillId="4" borderId="0" xfId="0" applyNumberFormat="1" applyFont="1" applyFill="1" applyAlignment="1">
      <alignment horizontal="center" vertical="center" wrapText="1"/>
    </xf>
    <xf numFmtId="0" fontId="19" fillId="4" borderId="0" xfId="0" applyFont="1" applyFill="1" applyAlignment="1">
      <alignment horizontal="center" vertical="center" wrapText="1"/>
    </xf>
    <xf numFmtId="0" fontId="22" fillId="0" borderId="0" xfId="0" applyFont="1" applyAlignment="1">
      <alignment horizontal="left" vertical="center" wrapText="1"/>
    </xf>
    <xf numFmtId="3" fontId="0" fillId="0" borderId="0" xfId="0" applyNumberFormat="1" applyFont="1" applyAlignment="1">
      <alignment horizontal="center" vertical="center"/>
    </xf>
    <xf numFmtId="164" fontId="22" fillId="0" borderId="0" xfId="0" applyNumberFormat="1" applyFont="1" applyAlignment="1">
      <alignment horizontal="center" vertical="center" wrapText="1"/>
    </xf>
    <xf numFmtId="0" fontId="22" fillId="0" borderId="0" xfId="0" applyFont="1" applyAlignment="1">
      <alignment horizontal="right" vertical="center" wrapText="1"/>
    </xf>
    <xf numFmtId="0" fontId="22" fillId="0" borderId="0" xfId="0" applyFont="1" applyAlignment="1">
      <alignment horizontal="center" vertical="center" wrapText="1"/>
    </xf>
    <xf numFmtId="2" fontId="20" fillId="0" borderId="0" xfId="0" applyNumberFormat="1" applyFont="1" applyAlignment="1">
      <alignment horizontal="center" vertical="center" wrapText="1"/>
    </xf>
    <xf numFmtId="0" fontId="22" fillId="4" borderId="0" xfId="0" applyFont="1" applyFill="1" applyAlignment="1">
      <alignment horizontal="left" vertical="center" wrapText="1" indent="1"/>
    </xf>
    <xf numFmtId="0" fontId="22" fillId="0" borderId="0" xfId="0" applyFont="1" applyAlignment="1">
      <alignment horizontal="left" vertical="center" wrapText="1" indent="1"/>
    </xf>
    <xf numFmtId="3" fontId="22" fillId="0" borderId="0" xfId="0" applyNumberFormat="1" applyFont="1" applyAlignment="1">
      <alignment horizontal="center" wrapText="1"/>
    </xf>
    <xf numFmtId="3" fontId="22" fillId="0" borderId="0" xfId="0" applyNumberFormat="1" applyFont="1" applyAlignment="1">
      <alignment horizontal="center" vertical="center" wrapText="1"/>
    </xf>
    <xf numFmtId="3" fontId="0" fillId="0" borderId="0" xfId="0" applyNumberFormat="1" applyFont="1" applyAlignment="1">
      <alignment horizontal="center"/>
    </xf>
    <xf numFmtId="0" fontId="22" fillId="4" borderId="0" xfId="0" applyFont="1" applyFill="1" applyAlignment="1">
      <alignment horizontal="center" wrapText="1"/>
    </xf>
    <xf numFmtId="0" fontId="22" fillId="0" borderId="20" xfId="0" applyFont="1" applyBorder="1" applyAlignment="1">
      <alignment horizontal="left" vertical="center" wrapText="1" indent="1"/>
    </xf>
    <xf numFmtId="0" fontId="22" fillId="0" borderId="20" xfId="0" applyFont="1" applyBorder="1" applyAlignment="1">
      <alignment horizontal="center" wrapText="1"/>
    </xf>
    <xf numFmtId="0" fontId="22" fillId="0" borderId="20" xfId="0" applyFont="1" applyBorder="1" applyAlignment="1">
      <alignment horizontal="center" vertical="center" wrapText="1"/>
    </xf>
    <xf numFmtId="0" fontId="22" fillId="0" borderId="20" xfId="0" applyFont="1" applyBorder="1" applyAlignment="1">
      <alignment horizontal="right" vertical="center" wrapText="1"/>
    </xf>
    <xf numFmtId="164" fontId="22" fillId="0" borderId="19" xfId="0" applyNumberFormat="1" applyFont="1" applyBorder="1" applyAlignment="1">
      <alignment horizontal="center" vertical="center" wrapText="1"/>
    </xf>
    <xf numFmtId="2" fontId="20" fillId="0" borderId="20" xfId="0" applyNumberFormat="1" applyFont="1" applyBorder="1" applyAlignment="1">
      <alignment horizontal="center" vertical="center" wrapText="1"/>
    </xf>
    <xf numFmtId="3" fontId="19" fillId="0" borderId="0" xfId="0" applyNumberFormat="1" applyFont="1" applyAlignment="1">
      <alignment horizontal="center"/>
    </xf>
    <xf numFmtId="37" fontId="22" fillId="0" borderId="0" xfId="2" applyNumberFormat="1" applyFont="1" applyAlignment="1">
      <alignment horizontal="center" vertical="center" wrapText="1"/>
    </xf>
    <xf numFmtId="0" fontId="22" fillId="4" borderId="0" xfId="0" applyFont="1" applyFill="1" applyAlignment="1">
      <alignment vertical="center" wrapText="1"/>
    </xf>
    <xf numFmtId="37" fontId="22" fillId="4" borderId="0" xfId="2" applyNumberFormat="1" applyFont="1" applyFill="1" applyAlignment="1">
      <alignment horizontal="center" vertical="center" wrapText="1"/>
    </xf>
    <xf numFmtId="0" fontId="22" fillId="0" borderId="19" xfId="0" applyFont="1" applyBorder="1" applyAlignment="1">
      <alignment horizontal="left" vertical="center" wrapText="1" indent="1"/>
    </xf>
    <xf numFmtId="3" fontId="22" fillId="0" borderId="19" xfId="0" applyNumberFormat="1" applyFont="1" applyBorder="1" applyAlignment="1">
      <alignment horizontal="center" wrapText="1"/>
    </xf>
    <xf numFmtId="0" fontId="22" fillId="0" borderId="19" xfId="0" applyFont="1" applyBorder="1" applyAlignment="1">
      <alignment horizontal="right" vertical="center" wrapText="1"/>
    </xf>
    <xf numFmtId="3" fontId="22" fillId="0" borderId="19" xfId="0" applyNumberFormat="1" applyFont="1" applyBorder="1" applyAlignment="1">
      <alignment horizontal="center" vertical="center" wrapText="1"/>
    </xf>
    <xf numFmtId="0" fontId="20" fillId="0" borderId="19" xfId="0" applyNumberFormat="1" applyFont="1" applyBorder="1" applyAlignment="1">
      <alignment horizontal="center" vertical="center" wrapText="1"/>
    </xf>
    <xf numFmtId="0" fontId="19" fillId="0" borderId="0" xfId="0" applyFont="1" applyBorder="1" applyAlignment="1">
      <alignment horizontal="left" vertical="center" wrapText="1"/>
    </xf>
    <xf numFmtId="0" fontId="19" fillId="4" borderId="0" xfId="0" applyFont="1" applyFill="1" applyAlignment="1">
      <alignment horizontal="left" vertical="center" wrapText="1"/>
    </xf>
    <xf numFmtId="0" fontId="19" fillId="0" borderId="0" xfId="0" applyFont="1" applyAlignment="1">
      <alignment horizontal="left" vertical="center" wrapText="1"/>
    </xf>
    <xf numFmtId="3" fontId="22" fillId="0" borderId="0" xfId="0" applyNumberFormat="1" applyFont="1" applyFill="1" applyAlignment="1">
      <alignment horizontal="center" vertical="center" wrapText="1"/>
    </xf>
    <xf numFmtId="164" fontId="22" fillId="0" borderId="0" xfId="0" applyNumberFormat="1" applyFont="1" applyFill="1" applyAlignment="1">
      <alignment horizontal="center" vertical="center" wrapText="1"/>
    </xf>
    <xf numFmtId="0" fontId="22" fillId="0" borderId="0" xfId="0" applyFont="1" applyFill="1" applyAlignment="1">
      <alignment horizontal="center" vertical="center" wrapText="1"/>
    </xf>
    <xf numFmtId="3" fontId="22" fillId="0" borderId="0" xfId="0" applyNumberFormat="1" applyFont="1" applyFill="1" applyAlignment="1">
      <alignment horizontal="center" wrapText="1"/>
    </xf>
    <xf numFmtId="2" fontId="20" fillId="0" borderId="0" xfId="0" applyNumberFormat="1" applyFont="1" applyFill="1" applyAlignment="1">
      <alignment horizontal="center" vertical="center" wrapText="1"/>
    </xf>
    <xf numFmtId="0" fontId="19" fillId="0" borderId="19" xfId="0" applyFont="1" applyBorder="1" applyAlignment="1">
      <alignment horizontal="left" vertical="center" wrapText="1"/>
    </xf>
    <xf numFmtId="3" fontId="22" fillId="0" borderId="19" xfId="0" applyNumberFormat="1" applyFont="1" applyFill="1" applyBorder="1" applyAlignment="1">
      <alignment horizontal="center" wrapText="1"/>
    </xf>
    <xf numFmtId="164" fontId="22" fillId="0" borderId="19" xfId="0" applyNumberFormat="1" applyFont="1" applyFill="1" applyBorder="1" applyAlignment="1">
      <alignment horizontal="center" vertical="center" wrapText="1"/>
    </xf>
    <xf numFmtId="0" fontId="22" fillId="0" borderId="19" xfId="0" applyFont="1" applyFill="1" applyBorder="1" applyAlignment="1">
      <alignment horizontal="center" vertical="center" wrapText="1"/>
    </xf>
    <xf numFmtId="3" fontId="22" fillId="0" borderId="19" xfId="0" applyNumberFormat="1" applyFont="1" applyFill="1" applyBorder="1" applyAlignment="1">
      <alignment horizontal="center" vertical="center" wrapText="1"/>
    </xf>
    <xf numFmtId="2" fontId="20" fillId="0" borderId="19" xfId="0" applyNumberFormat="1" applyFont="1" applyFill="1" applyBorder="1" applyAlignment="1">
      <alignment horizontal="center" vertical="center" wrapText="1"/>
    </xf>
    <xf numFmtId="0" fontId="20" fillId="0" borderId="18" xfId="0" applyFont="1" applyBorder="1" applyAlignment="1">
      <alignment vertical="top"/>
    </xf>
    <xf numFmtId="0" fontId="20" fillId="0" borderId="0" xfId="0" applyFont="1" applyBorder="1" applyAlignment="1">
      <alignment vertical="top"/>
    </xf>
    <xf numFmtId="0" fontId="19" fillId="0" borderId="20" xfId="0" applyFont="1" applyBorder="1" applyAlignment="1">
      <alignment vertical="top" wrapText="1"/>
    </xf>
    <xf numFmtId="0" fontId="23" fillId="0" borderId="20" xfId="0" applyFont="1" applyBorder="1" applyAlignment="1">
      <alignment horizontal="center" vertical="top" wrapText="1"/>
    </xf>
    <xf numFmtId="0" fontId="20" fillId="0" borderId="20" xfId="0" applyFont="1" applyBorder="1" applyAlignment="1">
      <alignment horizontal="center" vertical="top" wrapText="1"/>
    </xf>
    <xf numFmtId="0" fontId="20" fillId="0" borderId="20" xfId="0" applyFont="1" applyFill="1" applyBorder="1" applyAlignment="1">
      <alignment horizontal="center" vertical="top" wrapText="1"/>
    </xf>
    <xf numFmtId="0" fontId="20" fillId="0" borderId="20" xfId="0" applyFont="1" applyBorder="1" applyAlignment="1">
      <alignment horizontal="center" vertical="top"/>
    </xf>
    <xf numFmtId="0" fontId="22" fillId="4" borderId="0" xfId="0" applyFont="1" applyFill="1" applyAlignment="1">
      <alignment vertical="top" wrapText="1"/>
    </xf>
    <xf numFmtId="3" fontId="22" fillId="4" borderId="0" xfId="0" applyNumberFormat="1" applyFont="1" applyFill="1" applyAlignment="1">
      <alignment horizontal="center" vertical="top" wrapText="1"/>
    </xf>
    <xf numFmtId="164" fontId="22" fillId="4" borderId="0" xfId="0" applyNumberFormat="1" applyFont="1" applyFill="1" applyAlignment="1">
      <alignment horizontal="center" vertical="top" wrapText="1"/>
    </xf>
    <xf numFmtId="0" fontId="22" fillId="4" borderId="0" xfId="0" applyFont="1" applyFill="1" applyAlignment="1">
      <alignment horizontal="right" vertical="top" wrapText="1"/>
    </xf>
    <xf numFmtId="164" fontId="19" fillId="4" borderId="0" xfId="1" applyNumberFormat="1" applyFont="1" applyFill="1" applyAlignment="1">
      <alignment horizontal="center" vertical="top" wrapText="1"/>
    </xf>
    <xf numFmtId="2" fontId="23" fillId="4" borderId="0" xfId="0" applyNumberFormat="1" applyFont="1" applyFill="1" applyAlignment="1">
      <alignment horizontal="center" vertical="top" wrapText="1"/>
    </xf>
    <xf numFmtId="0" fontId="22" fillId="0" borderId="19" xfId="0" applyFont="1" applyBorder="1" applyAlignment="1">
      <alignment vertical="top" wrapText="1"/>
    </xf>
    <xf numFmtId="3" fontId="22" fillId="0" borderId="19" xfId="0" applyNumberFormat="1" applyFont="1" applyBorder="1" applyAlignment="1">
      <alignment horizontal="center" vertical="top" wrapText="1"/>
    </xf>
    <xf numFmtId="3" fontId="19" fillId="0" borderId="19" xfId="0" applyNumberFormat="1" applyFont="1" applyBorder="1" applyAlignment="1">
      <alignment horizontal="center" vertical="top"/>
    </xf>
    <xf numFmtId="164" fontId="22" fillId="0" borderId="19" xfId="0" applyNumberFormat="1" applyFont="1" applyFill="1" applyBorder="1" applyAlignment="1">
      <alignment horizontal="center" vertical="top" wrapText="1"/>
    </xf>
    <xf numFmtId="0" fontId="22" fillId="0" borderId="19" xfId="0" applyFont="1" applyFill="1" applyBorder="1" applyAlignment="1">
      <alignment horizontal="right" vertical="top" wrapText="1"/>
    </xf>
    <xf numFmtId="164" fontId="22" fillId="0" borderId="19" xfId="0" applyNumberFormat="1" applyFont="1" applyBorder="1" applyAlignment="1">
      <alignment horizontal="center" vertical="top" wrapText="1"/>
    </xf>
    <xf numFmtId="2" fontId="20" fillId="0" borderId="19" xfId="0" applyNumberFormat="1" applyFont="1" applyBorder="1" applyAlignment="1">
      <alignment horizontal="center" vertical="top" wrapText="1"/>
    </xf>
    <xf numFmtId="0" fontId="0" fillId="0" borderId="0" xfId="0" applyFont="1" applyAlignment="1">
      <alignment vertical="top"/>
    </xf>
    <xf numFmtId="0" fontId="22" fillId="4" borderId="36" xfId="0" applyFont="1" applyFill="1" applyBorder="1" applyAlignment="1">
      <alignment vertical="top" wrapText="1"/>
    </xf>
    <xf numFmtId="3" fontId="22" fillId="4" borderId="36" xfId="0" applyNumberFormat="1" applyFont="1" applyFill="1" applyBorder="1" applyAlignment="1">
      <alignment horizontal="center" vertical="top" wrapText="1"/>
    </xf>
    <xf numFmtId="164" fontId="22" fillId="4" borderId="36" xfId="0" applyNumberFormat="1" applyFont="1" applyFill="1" applyBorder="1" applyAlignment="1">
      <alignment horizontal="center" vertical="top" wrapText="1"/>
    </xf>
    <xf numFmtId="0" fontId="22" fillId="4" borderId="36" xfId="0" applyFont="1" applyFill="1" applyBorder="1" applyAlignment="1">
      <alignment horizontal="right" vertical="top" wrapText="1"/>
    </xf>
    <xf numFmtId="164" fontId="19" fillId="4" borderId="36" xfId="1" applyNumberFormat="1" applyFont="1" applyFill="1" applyBorder="1" applyAlignment="1">
      <alignment horizontal="center" vertical="top" wrapText="1"/>
    </xf>
    <xf numFmtId="2" fontId="23" fillId="4" borderId="36" xfId="0" applyNumberFormat="1" applyFont="1" applyFill="1" applyBorder="1" applyAlignment="1">
      <alignment horizontal="center" vertical="top" wrapText="1"/>
    </xf>
    <xf numFmtId="0" fontId="15" fillId="0" borderId="0" xfId="0" applyFont="1" applyBorder="1" applyAlignment="1">
      <alignment horizontal="left"/>
    </xf>
    <xf numFmtId="9" fontId="0" fillId="0" borderId="0" xfId="0" applyNumberFormat="1" applyAlignment="1">
      <alignment horizontal="center"/>
    </xf>
    <xf numFmtId="9" fontId="0" fillId="0" borderId="15" xfId="0" applyNumberFormat="1" applyBorder="1" applyAlignment="1">
      <alignment horizontal="center"/>
    </xf>
    <xf numFmtId="9" fontId="0" fillId="0" borderId="16" xfId="0" applyNumberFormat="1" applyBorder="1" applyAlignment="1">
      <alignment horizontal="center"/>
    </xf>
    <xf numFmtId="9" fontId="0" fillId="0" borderId="10" xfId="0" applyNumberFormat="1" applyBorder="1" applyAlignment="1">
      <alignment horizontal="center"/>
    </xf>
    <xf numFmtId="9" fontId="0" fillId="0" borderId="13" xfId="0" applyNumberFormat="1" applyBorder="1" applyAlignment="1">
      <alignment horizontal="center"/>
    </xf>
    <xf numFmtId="164" fontId="2" fillId="5" borderId="28" xfId="1" applyNumberFormat="1" applyFont="1" applyFill="1" applyBorder="1" applyAlignment="1">
      <alignment horizontal="center"/>
    </xf>
    <xf numFmtId="164" fontId="11" fillId="4" borderId="0" xfId="1" applyNumberFormat="1" applyFont="1" applyFill="1" applyBorder="1" applyAlignment="1">
      <alignment horizontal="center"/>
    </xf>
    <xf numFmtId="164" fontId="2" fillId="5" borderId="0" xfId="1" applyNumberFormat="1" applyFont="1" applyFill="1" applyBorder="1" applyAlignment="1">
      <alignment horizontal="center"/>
    </xf>
    <xf numFmtId="164" fontId="12" fillId="2" borderId="0" xfId="1" applyNumberFormat="1" applyFont="1" applyFill="1" applyBorder="1" applyAlignment="1">
      <alignment horizontal="center"/>
    </xf>
    <xf numFmtId="164" fontId="11" fillId="4" borderId="19" xfId="1" applyNumberFormat="1" applyFont="1" applyFill="1" applyBorder="1" applyAlignment="1">
      <alignment horizontal="center"/>
    </xf>
    <xf numFmtId="164" fontId="1" fillId="3" borderId="28" xfId="1" applyNumberFormat="1" applyFont="1" applyFill="1" applyBorder="1" applyAlignment="1">
      <alignment horizontal="center"/>
    </xf>
    <xf numFmtId="164" fontId="11" fillId="3" borderId="19" xfId="1" applyNumberFormat="1" applyFont="1" applyFill="1" applyBorder="1" applyAlignment="1">
      <alignment horizontal="center"/>
    </xf>
    <xf numFmtId="164" fontId="5" fillId="2" borderId="0" xfId="1" applyNumberFormat="1" applyFont="1" applyFill="1" applyBorder="1" applyAlignment="1">
      <alignment horizontal="center"/>
    </xf>
    <xf numFmtId="164" fontId="5" fillId="2" borderId="28" xfId="1" applyNumberFormat="1" applyFont="1" applyFill="1" applyBorder="1" applyAlignment="1">
      <alignment horizontal="center"/>
    </xf>
    <xf numFmtId="164" fontId="1" fillId="4" borderId="19" xfId="1" applyNumberFormat="1" applyFont="1" applyFill="1" applyBorder="1" applyAlignment="1">
      <alignment horizontal="center"/>
    </xf>
    <xf numFmtId="164" fontId="0" fillId="3" borderId="19" xfId="1" applyNumberFormat="1" applyFont="1" applyFill="1" applyBorder="1" applyAlignment="1">
      <alignment horizontal="center"/>
    </xf>
    <xf numFmtId="164" fontId="13" fillId="5" borderId="28" xfId="1" applyNumberFormat="1" applyFont="1" applyFill="1" applyBorder="1" applyAlignment="1">
      <alignment horizontal="center"/>
    </xf>
    <xf numFmtId="164" fontId="0" fillId="4" borderId="19" xfId="1" applyNumberFormat="1" applyFont="1" applyFill="1" applyBorder="1" applyAlignment="1">
      <alignment horizontal="center"/>
    </xf>
    <xf numFmtId="164" fontId="0" fillId="3" borderId="0" xfId="1" applyNumberFormat="1" applyFont="1" applyFill="1" applyBorder="1" applyAlignment="1">
      <alignment horizontal="center"/>
    </xf>
    <xf numFmtId="9" fontId="0" fillId="0" borderId="0" xfId="0" applyNumberFormat="1" applyBorder="1" applyAlignment="1">
      <alignment horizontal="center"/>
    </xf>
    <xf numFmtId="9" fontId="0" fillId="0" borderId="30" xfId="0" applyNumberFormat="1" applyBorder="1" applyAlignment="1">
      <alignment horizontal="center"/>
    </xf>
    <xf numFmtId="9" fontId="0" fillId="0" borderId="32" xfId="0" applyNumberFormat="1" applyBorder="1" applyAlignment="1">
      <alignment horizontal="center"/>
    </xf>
    <xf numFmtId="9" fontId="0" fillId="0" borderId="19" xfId="0" applyNumberFormat="1" applyBorder="1" applyAlignment="1">
      <alignment horizontal="center"/>
    </xf>
    <xf numFmtId="0" fontId="22" fillId="4" borderId="0" xfId="0" applyFont="1" applyFill="1" applyAlignment="1">
      <alignment horizontal="center" vertical="center" wrapText="1"/>
    </xf>
    <xf numFmtId="0" fontId="0" fillId="6" borderId="0" xfId="0" applyFill="1"/>
    <xf numFmtId="0" fontId="0" fillId="7" borderId="0" xfId="0" applyFill="1"/>
    <xf numFmtId="0" fontId="0" fillId="2" borderId="0" xfId="0" applyFont="1" applyFill="1" applyBorder="1" applyAlignment="1">
      <alignment horizontal="left"/>
    </xf>
    <xf numFmtId="3" fontId="0" fillId="2" borderId="0" xfId="0" applyNumberFormat="1" applyFont="1" applyFill="1" applyBorder="1" applyAlignment="1">
      <alignment horizontal="center"/>
    </xf>
    <xf numFmtId="164" fontId="0" fillId="2" borderId="0" xfId="0" applyNumberFormat="1" applyFont="1" applyFill="1" applyBorder="1" applyAlignment="1">
      <alignment horizontal="center"/>
    </xf>
    <xf numFmtId="0" fontId="11" fillId="0" borderId="11" xfId="0" applyFont="1" applyFill="1" applyBorder="1" applyAlignment="1">
      <alignment horizontal="left"/>
    </xf>
    <xf numFmtId="3" fontId="11" fillId="0" borderId="11" xfId="0" applyNumberFormat="1" applyFont="1" applyFill="1" applyBorder="1" applyAlignment="1">
      <alignment horizontal="center"/>
    </xf>
    <xf numFmtId="164" fontId="11" fillId="0" borderId="11" xfId="0" applyNumberFormat="1" applyFont="1" applyFill="1" applyBorder="1" applyAlignment="1">
      <alignment horizontal="center"/>
    </xf>
    <xf numFmtId="0" fontId="11" fillId="0" borderId="0" xfId="0" applyFont="1" applyFill="1" applyBorder="1" applyAlignment="1">
      <alignment horizontal="left"/>
    </xf>
    <xf numFmtId="3" fontId="11" fillId="0" borderId="0" xfId="0" applyNumberFormat="1" applyFont="1" applyFill="1" applyBorder="1" applyAlignment="1">
      <alignment horizontal="center"/>
    </xf>
    <xf numFmtId="164" fontId="11" fillId="0" borderId="0" xfId="0" applyNumberFormat="1" applyFont="1" applyFill="1" applyBorder="1" applyAlignment="1">
      <alignment horizontal="center"/>
    </xf>
    <xf numFmtId="164" fontId="11" fillId="0" borderId="14" xfId="1" applyNumberFormat="1" applyFont="1" applyFill="1" applyBorder="1" applyAlignment="1">
      <alignment horizontal="center"/>
    </xf>
    <xf numFmtId="0" fontId="0" fillId="0" borderId="0" xfId="0" applyFont="1" applyFill="1" applyBorder="1" applyAlignment="1">
      <alignment horizontal="left"/>
    </xf>
    <xf numFmtId="3" fontId="0"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14" fillId="0" borderId="16" xfId="0" applyFont="1" applyFill="1" applyBorder="1" applyAlignment="1">
      <alignment horizontal="left"/>
    </xf>
    <xf numFmtId="3" fontId="14" fillId="0" borderId="16" xfId="0" applyNumberFormat="1" applyFont="1" applyFill="1" applyBorder="1" applyAlignment="1">
      <alignment horizontal="center"/>
    </xf>
    <xf numFmtId="164" fontId="14" fillId="0" borderId="16" xfId="0" applyNumberFormat="1" applyFont="1" applyFill="1" applyBorder="1" applyAlignment="1">
      <alignment horizontal="center"/>
    </xf>
    <xf numFmtId="37" fontId="0" fillId="0" borderId="0" xfId="2" applyNumberFormat="1" applyFont="1" applyFill="1" applyBorder="1" applyAlignment="1">
      <alignment horizontal="center"/>
    </xf>
    <xf numFmtId="37" fontId="1" fillId="3" borderId="11" xfId="2" applyNumberFormat="1" applyFont="1" applyFill="1" applyBorder="1" applyAlignment="1">
      <alignment horizontal="center"/>
    </xf>
    <xf numFmtId="37" fontId="14" fillId="0" borderId="16" xfId="2" applyNumberFormat="1" applyFont="1" applyFill="1" applyBorder="1" applyAlignment="1">
      <alignment horizontal="center"/>
    </xf>
    <xf numFmtId="0" fontId="0" fillId="0" borderId="11" xfId="0" applyFont="1" applyFill="1" applyBorder="1" applyAlignment="1">
      <alignment horizontal="left"/>
    </xf>
    <xf numFmtId="3" fontId="0" fillId="0" borderId="11" xfId="0" applyNumberFormat="1" applyFont="1" applyFill="1" applyBorder="1" applyAlignment="1">
      <alignment horizontal="center"/>
    </xf>
    <xf numFmtId="164" fontId="0" fillId="0" borderId="11" xfId="0" applyNumberFormat="1" applyFont="1" applyFill="1" applyBorder="1" applyAlignment="1">
      <alignment horizontal="center"/>
    </xf>
    <xf numFmtId="0" fontId="11" fillId="3" borderId="11" xfId="0" applyFont="1" applyFill="1" applyBorder="1" applyAlignment="1">
      <alignment horizontal="left"/>
    </xf>
    <xf numFmtId="3" fontId="11" fillId="3" borderId="11" xfId="0" applyNumberFormat="1" applyFont="1" applyFill="1" applyBorder="1" applyAlignment="1">
      <alignment horizontal="center"/>
    </xf>
    <xf numFmtId="164" fontId="11" fillId="3" borderId="11" xfId="0" applyNumberFormat="1" applyFont="1" applyFill="1" applyBorder="1" applyAlignment="1">
      <alignment horizontal="center"/>
    </xf>
    <xf numFmtId="0" fontId="14" fillId="3" borderId="16" xfId="0" applyFont="1" applyFill="1" applyBorder="1" applyAlignment="1">
      <alignment horizontal="left"/>
    </xf>
    <xf numFmtId="3" fontId="14" fillId="3" borderId="16" xfId="0" applyNumberFormat="1" applyFont="1" applyFill="1" applyBorder="1" applyAlignment="1">
      <alignment horizontal="center"/>
    </xf>
    <xf numFmtId="164" fontId="14" fillId="3" borderId="16" xfId="0" applyNumberFormat="1" applyFont="1" applyFill="1" applyBorder="1" applyAlignment="1">
      <alignment horizontal="center"/>
    </xf>
    <xf numFmtId="0" fontId="14" fillId="4" borderId="16" xfId="0" applyFont="1" applyFill="1" applyBorder="1" applyAlignment="1">
      <alignment horizontal="left"/>
    </xf>
    <xf numFmtId="3" fontId="14" fillId="4" borderId="16" xfId="0" applyNumberFormat="1" applyFont="1" applyFill="1" applyBorder="1" applyAlignment="1">
      <alignment horizontal="center"/>
    </xf>
    <xf numFmtId="164" fontId="14" fillId="4" borderId="16" xfId="0" applyNumberFormat="1" applyFont="1" applyFill="1" applyBorder="1" applyAlignment="1">
      <alignment horizontal="center"/>
    </xf>
    <xf numFmtId="10" fontId="0" fillId="0" borderId="0" xfId="0" applyNumberFormat="1" applyAlignment="1">
      <alignment horizontal="center"/>
    </xf>
    <xf numFmtId="0" fontId="3" fillId="2" borderId="37" xfId="0" applyFont="1" applyFill="1" applyBorder="1" applyAlignment="1">
      <alignment horizontal="center" vertical="center" wrapText="1"/>
    </xf>
    <xf numFmtId="0" fontId="0" fillId="2" borderId="38" xfId="0" applyFill="1" applyBorder="1" applyAlignment="1">
      <alignment horizontal="left"/>
    </xf>
    <xf numFmtId="0" fontId="0" fillId="0" borderId="39" xfId="0" applyBorder="1"/>
    <xf numFmtId="0" fontId="3" fillId="2" borderId="40" xfId="0" applyFont="1" applyFill="1" applyBorder="1" applyAlignment="1">
      <alignment horizontal="center" vertical="center" wrapText="1"/>
    </xf>
    <xf numFmtId="0" fontId="0" fillId="0" borderId="41" xfId="0" applyBorder="1"/>
    <xf numFmtId="0" fontId="11" fillId="8" borderId="0" xfId="0" applyFont="1" applyFill="1" applyBorder="1" applyAlignment="1">
      <alignment horizontal="left"/>
    </xf>
    <xf numFmtId="0" fontId="26" fillId="0" borderId="0" xfId="0" applyFont="1" applyAlignment="1">
      <alignment horizontal="left" vertical="center"/>
    </xf>
    <xf numFmtId="0" fontId="10" fillId="0" borderId="0" xfId="0" applyFont="1" applyBorder="1" applyAlignment="1">
      <alignment horizontal="left" vertical="top"/>
    </xf>
    <xf numFmtId="0" fontId="0" fillId="0" borderId="0" xfId="0" applyAlignment="1">
      <alignment horizontal="left" vertical="top"/>
    </xf>
    <xf numFmtId="10" fontId="0" fillId="0" borderId="0" xfId="0" applyNumberFormat="1" applyFill="1" applyAlignment="1">
      <alignment horizontal="center"/>
    </xf>
    <xf numFmtId="164" fontId="11" fillId="0" borderId="0" xfId="1" applyNumberFormat="1" applyFont="1" applyFill="1" applyBorder="1" applyAlignment="1">
      <alignment horizontal="center"/>
    </xf>
    <xf numFmtId="0" fontId="0" fillId="0" borderId="0" xfId="0" applyFill="1" applyBorder="1" applyAlignment="1">
      <alignment horizontal="center"/>
    </xf>
    <xf numFmtId="0" fontId="0" fillId="0" borderId="0" xfId="0" applyBorder="1" applyAlignment="1">
      <alignment horizontal="center"/>
    </xf>
    <xf numFmtId="0" fontId="0" fillId="0" borderId="31" xfId="0" applyBorder="1" applyAlignment="1">
      <alignment horizontal="center"/>
    </xf>
    <xf numFmtId="0" fontId="0" fillId="0" borderId="32" xfId="0" applyBorder="1"/>
    <xf numFmtId="0" fontId="0" fillId="0" borderId="19" xfId="0" applyBorder="1"/>
    <xf numFmtId="0" fontId="0" fillId="0" borderId="19" xfId="0" applyBorder="1" applyAlignment="1">
      <alignment horizontal="center"/>
    </xf>
    <xf numFmtId="0" fontId="0" fillId="0" borderId="33" xfId="0" applyBorder="1"/>
    <xf numFmtId="0" fontId="0" fillId="0" borderId="28" xfId="0" applyBorder="1" applyAlignment="1">
      <alignment horizontal="center"/>
    </xf>
    <xf numFmtId="0" fontId="0" fillId="0" borderId="29" xfId="0" applyBorder="1" applyAlignment="1">
      <alignment horizontal="center"/>
    </xf>
    <xf numFmtId="0" fontId="0" fillId="0" borderId="33" xfId="0" applyBorder="1" applyAlignment="1">
      <alignment horizontal="center"/>
    </xf>
    <xf numFmtId="0" fontId="0" fillId="3" borderId="19" xfId="0" applyFont="1" applyFill="1" applyBorder="1" applyAlignment="1">
      <alignment horizontal="left"/>
    </xf>
    <xf numFmtId="0" fontId="13" fillId="9" borderId="43" xfId="3" applyBorder="1" applyAlignment="1">
      <alignment wrapText="1"/>
    </xf>
    <xf numFmtId="0" fontId="13" fillId="9" borderId="44" xfId="3" applyBorder="1" applyAlignment="1">
      <alignment wrapText="1"/>
    </xf>
    <xf numFmtId="0" fontId="0" fillId="2" borderId="19" xfId="0" applyFill="1" applyBorder="1" applyAlignment="1">
      <alignment horizontal="left"/>
    </xf>
    <xf numFmtId="0" fontId="0" fillId="4" borderId="28" xfId="0" applyFont="1" applyFill="1" applyBorder="1" applyAlignment="1">
      <alignment horizontal="left"/>
    </xf>
    <xf numFmtId="0" fontId="0" fillId="2" borderId="19" xfId="0" applyFont="1" applyFill="1" applyBorder="1" applyAlignment="1">
      <alignment horizontal="left"/>
    </xf>
    <xf numFmtId="0" fontId="0" fillId="0" borderId="19" xfId="0" applyFill="1" applyBorder="1" applyAlignment="1">
      <alignment horizontal="center"/>
    </xf>
    <xf numFmtId="0" fontId="0" fillId="0" borderId="28" xfId="0" applyFont="1" applyFill="1" applyBorder="1" applyAlignment="1">
      <alignment horizontal="left"/>
    </xf>
    <xf numFmtId="0" fontId="11" fillId="3" borderId="28" xfId="0" applyFont="1" applyFill="1" applyBorder="1" applyAlignment="1">
      <alignment horizontal="left"/>
    </xf>
    <xf numFmtId="0" fontId="0" fillId="0" borderId="28" xfId="0" applyFill="1" applyBorder="1" applyAlignment="1">
      <alignment horizontal="center"/>
    </xf>
    <xf numFmtId="0" fontId="11" fillId="0" borderId="28" xfId="0" applyFont="1" applyFill="1" applyBorder="1" applyAlignment="1">
      <alignment horizontal="left"/>
    </xf>
    <xf numFmtId="0" fontId="11" fillId="4" borderId="28" xfId="0" applyFont="1" applyFill="1" applyBorder="1" applyAlignment="1">
      <alignment horizontal="left"/>
    </xf>
    <xf numFmtId="0" fontId="0" fillId="0" borderId="19" xfId="0" applyFont="1" applyFill="1" applyBorder="1" applyAlignment="1">
      <alignment horizontal="left"/>
    </xf>
    <xf numFmtId="164" fontId="0" fillId="0" borderId="14" xfId="0" applyNumberFormat="1" applyBorder="1" applyAlignment="1">
      <alignment horizontal="center"/>
    </xf>
    <xf numFmtId="0" fontId="0" fillId="0" borderId="14" xfId="0" applyBorder="1" applyAlignment="1">
      <alignment horizontal="center"/>
    </xf>
    <xf numFmtId="164" fontId="0" fillId="0" borderId="12" xfId="0" applyNumberFormat="1" applyBorder="1" applyAlignment="1">
      <alignment horizontal="center"/>
    </xf>
    <xf numFmtId="164" fontId="0" fillId="4" borderId="14" xfId="0" applyNumberFormat="1" applyFill="1" applyBorder="1" applyAlignment="1">
      <alignment horizontal="center"/>
    </xf>
    <xf numFmtId="0" fontId="0" fillId="4" borderId="14" xfId="0" applyFill="1" applyBorder="1" applyAlignment="1">
      <alignment horizontal="center"/>
    </xf>
    <xf numFmtId="164" fontId="0" fillId="3" borderId="12" xfId="0" applyNumberFormat="1" applyFill="1" applyBorder="1" applyAlignment="1">
      <alignment horizontal="center"/>
    </xf>
    <xf numFmtId="164" fontId="0" fillId="3" borderId="14" xfId="0" applyNumberFormat="1" applyFill="1" applyBorder="1" applyAlignment="1">
      <alignment horizontal="center"/>
    </xf>
    <xf numFmtId="164" fontId="14" fillId="3" borderId="17" xfId="0" applyNumberFormat="1" applyFont="1" applyFill="1" applyBorder="1" applyAlignment="1">
      <alignment horizontal="center"/>
    </xf>
    <xf numFmtId="164" fontId="14" fillId="0" borderId="17" xfId="0" applyNumberFormat="1" applyFont="1" applyBorder="1" applyAlignment="1">
      <alignment horizontal="center"/>
    </xf>
    <xf numFmtId="164" fontId="14" fillId="0" borderId="14" xfId="0" applyNumberFormat="1" applyFont="1" applyBorder="1" applyAlignment="1">
      <alignment horizontal="center"/>
    </xf>
    <xf numFmtId="0" fontId="0" fillId="3" borderId="12" xfId="0" applyFill="1" applyBorder="1" applyAlignment="1">
      <alignment horizontal="center"/>
    </xf>
    <xf numFmtId="164" fontId="1" fillId="4" borderId="0" xfId="1" applyNumberFormat="1" applyFont="1" applyFill="1" applyBorder="1" applyAlignment="1">
      <alignment horizontal="center"/>
    </xf>
    <xf numFmtId="164" fontId="1" fillId="2" borderId="0" xfId="1" applyNumberFormat="1" applyFont="1" applyFill="1" applyBorder="1" applyAlignment="1">
      <alignment horizontal="center"/>
    </xf>
    <xf numFmtId="164" fontId="1" fillId="0" borderId="0" xfId="1" applyNumberFormat="1" applyFont="1" applyFill="1" applyBorder="1" applyAlignment="1">
      <alignment horizontal="center"/>
    </xf>
    <xf numFmtId="164" fontId="14" fillId="0" borderId="16" xfId="1" applyNumberFormat="1" applyFont="1" applyFill="1" applyBorder="1" applyAlignment="1">
      <alignment horizontal="center"/>
    </xf>
    <xf numFmtId="164" fontId="1" fillId="3" borderId="11" xfId="1" applyNumberFormat="1" applyFont="1" applyFill="1" applyBorder="1" applyAlignment="1">
      <alignment horizontal="center"/>
    </xf>
    <xf numFmtId="164" fontId="1" fillId="3" borderId="0" xfId="1" applyNumberFormat="1" applyFont="1" applyFill="1" applyBorder="1" applyAlignment="1">
      <alignment horizontal="center"/>
    </xf>
    <xf numFmtId="164" fontId="1" fillId="4" borderId="11" xfId="1" applyNumberFormat="1" applyFont="1" applyFill="1" applyBorder="1" applyAlignment="1">
      <alignment horizontal="center"/>
    </xf>
    <xf numFmtId="164" fontId="14" fillId="3" borderId="16" xfId="1" applyNumberFormat="1" applyFont="1" applyFill="1" applyBorder="1" applyAlignment="1">
      <alignment horizontal="center"/>
    </xf>
    <xf numFmtId="164" fontId="0" fillId="0" borderId="11" xfId="1" applyNumberFormat="1" applyFont="1" applyFill="1" applyBorder="1" applyAlignment="1">
      <alignment horizontal="center"/>
    </xf>
    <xf numFmtId="164" fontId="11" fillId="3" borderId="11" xfId="1" applyNumberFormat="1" applyFont="1" applyFill="1" applyBorder="1" applyAlignment="1">
      <alignment horizontal="center"/>
    </xf>
    <xf numFmtId="164" fontId="11" fillId="0" borderId="11" xfId="1" applyNumberFormat="1" applyFont="1" applyFill="1" applyBorder="1" applyAlignment="1">
      <alignment horizontal="center"/>
    </xf>
    <xf numFmtId="164" fontId="11" fillId="4" borderId="11" xfId="1" applyNumberFormat="1" applyFont="1" applyFill="1" applyBorder="1" applyAlignment="1">
      <alignment horizontal="center"/>
    </xf>
    <xf numFmtId="164" fontId="14" fillId="4" borderId="16" xfId="1" applyNumberFormat="1" applyFont="1" applyFill="1" applyBorder="1" applyAlignment="1">
      <alignment horizontal="center"/>
    </xf>
    <xf numFmtId="164" fontId="14" fillId="0" borderId="0" xfId="1" applyNumberFormat="1" applyFont="1" applyFill="1" applyBorder="1" applyAlignment="1">
      <alignment horizontal="center"/>
    </xf>
    <xf numFmtId="164" fontId="0" fillId="0" borderId="0" xfId="1" applyNumberFormat="1" applyFont="1" applyFill="1" applyBorder="1" applyAlignment="1">
      <alignment horizontal="center"/>
    </xf>
    <xf numFmtId="0" fontId="0" fillId="0" borderId="12" xfId="0" applyBorder="1" applyAlignment="1">
      <alignment horizontal="center"/>
    </xf>
    <xf numFmtId="164" fontId="14" fillId="4" borderId="0" xfId="1" applyNumberFormat="1" applyFont="1" applyFill="1" applyBorder="1" applyAlignment="1">
      <alignment horizontal="center"/>
    </xf>
    <xf numFmtId="9" fontId="0" fillId="4" borderId="11" xfId="0" applyNumberFormat="1" applyFill="1" applyBorder="1" applyAlignment="1">
      <alignment horizontal="center"/>
    </xf>
    <xf numFmtId="9" fontId="0" fillId="2" borderId="0" xfId="0" applyNumberFormat="1" applyFill="1" applyBorder="1" applyAlignment="1">
      <alignment horizontal="center"/>
    </xf>
    <xf numFmtId="9" fontId="0" fillId="4" borderId="0" xfId="0" applyNumberFormat="1" applyFill="1" applyBorder="1" applyAlignment="1">
      <alignment horizontal="center"/>
    </xf>
    <xf numFmtId="9" fontId="14" fillId="0" borderId="16" xfId="0" applyNumberFormat="1" applyFont="1" applyBorder="1" applyAlignment="1">
      <alignment horizontal="center"/>
    </xf>
    <xf numFmtId="164" fontId="0" fillId="0" borderId="0" xfId="0" applyNumberFormat="1" applyBorder="1" applyAlignment="1">
      <alignment horizontal="center"/>
    </xf>
    <xf numFmtId="164" fontId="0" fillId="4" borderId="11" xfId="0" applyNumberFormat="1" applyFill="1" applyBorder="1" applyAlignment="1">
      <alignment horizontal="center"/>
    </xf>
    <xf numFmtId="164" fontId="0" fillId="2" borderId="0" xfId="0" applyNumberFormat="1" applyFill="1" applyBorder="1" applyAlignment="1">
      <alignment horizontal="center"/>
    </xf>
    <xf numFmtId="164" fontId="14" fillId="0" borderId="16" xfId="0" applyNumberFormat="1" applyFont="1" applyBorder="1" applyAlignment="1">
      <alignment horizontal="center"/>
    </xf>
    <xf numFmtId="164" fontId="14" fillId="3" borderId="0" xfId="0" applyNumberFormat="1" applyFont="1" applyFill="1" applyBorder="1" applyAlignment="1">
      <alignment horizontal="center"/>
    </xf>
    <xf numFmtId="0" fontId="14" fillId="3" borderId="0" xfId="0" applyFont="1" applyFill="1" applyBorder="1" applyAlignment="1">
      <alignment horizontal="center"/>
    </xf>
    <xf numFmtId="0" fontId="0" fillId="0" borderId="11" xfId="0" applyBorder="1" applyAlignment="1">
      <alignment horizontal="center"/>
    </xf>
    <xf numFmtId="0" fontId="14" fillId="0" borderId="16" xfId="0" applyFont="1" applyBorder="1" applyAlignment="1">
      <alignment horizontal="center"/>
    </xf>
    <xf numFmtId="0" fontId="0" fillId="4" borderId="11" xfId="0" applyFill="1" applyBorder="1" applyAlignment="1">
      <alignment horizontal="center"/>
    </xf>
    <xf numFmtId="0" fontId="14" fillId="4" borderId="16" xfId="0" applyFont="1" applyFill="1" applyBorder="1" applyAlignment="1">
      <alignment horizontal="center"/>
    </xf>
    <xf numFmtId="9" fontId="0" fillId="10" borderId="14" xfId="0" applyNumberFormat="1" applyFill="1" applyBorder="1" applyAlignment="1">
      <alignment horizontal="center"/>
    </xf>
    <xf numFmtId="0" fontId="0" fillId="10" borderId="17" xfId="0" applyFill="1" applyBorder="1" applyAlignment="1">
      <alignment horizontal="center"/>
    </xf>
    <xf numFmtId="164" fontId="14" fillId="0" borderId="0" xfId="0" applyNumberFormat="1" applyFont="1" applyBorder="1" applyAlignment="1">
      <alignment horizontal="center"/>
    </xf>
    <xf numFmtId="164" fontId="0" fillId="3" borderId="11" xfId="0" applyNumberFormat="1" applyFill="1" applyBorder="1" applyAlignment="1">
      <alignment horizontal="center"/>
    </xf>
    <xf numFmtId="10" fontId="0" fillId="3" borderId="11" xfId="0" applyNumberFormat="1" applyFill="1" applyBorder="1" applyAlignment="1">
      <alignment horizontal="center"/>
    </xf>
    <xf numFmtId="10" fontId="0" fillId="2" borderId="0" xfId="0" applyNumberFormat="1" applyFill="1" applyBorder="1" applyAlignment="1">
      <alignment horizontal="center"/>
    </xf>
    <xf numFmtId="10" fontId="14" fillId="3" borderId="16" xfId="0" applyNumberFormat="1" applyFont="1" applyFill="1" applyBorder="1" applyAlignment="1">
      <alignment horizontal="center"/>
    </xf>
    <xf numFmtId="9" fontId="0" fillId="10" borderId="17" xfId="0" applyNumberFormat="1" applyFill="1" applyBorder="1" applyAlignment="1">
      <alignment horizontal="center"/>
    </xf>
    <xf numFmtId="164" fontId="14" fillId="4" borderId="14" xfId="0" applyNumberFormat="1" applyFont="1" applyFill="1" applyBorder="1" applyAlignment="1">
      <alignment horizontal="center"/>
    </xf>
    <xf numFmtId="0" fontId="14" fillId="10" borderId="14" xfId="0" applyFont="1" applyFill="1" applyBorder="1" applyAlignment="1">
      <alignment horizontal="center"/>
    </xf>
    <xf numFmtId="9" fontId="14" fillId="10" borderId="14" xfId="0" applyNumberFormat="1" applyFont="1" applyFill="1" applyBorder="1" applyAlignment="1">
      <alignment horizontal="center"/>
    </xf>
    <xf numFmtId="0" fontId="14" fillId="10" borderId="17" xfId="0" applyFont="1" applyFill="1" applyBorder="1" applyAlignment="1">
      <alignment horizontal="center"/>
    </xf>
    <xf numFmtId="9" fontId="14" fillId="10" borderId="17" xfId="0" applyNumberFormat="1" applyFont="1" applyFill="1" applyBorder="1" applyAlignment="1">
      <alignment horizontal="center"/>
    </xf>
    <xf numFmtId="164" fontId="0" fillId="0" borderId="11" xfId="0" applyNumberFormat="1" applyBorder="1" applyAlignment="1">
      <alignment horizontal="center"/>
    </xf>
    <xf numFmtId="164" fontId="0" fillId="3" borderId="11" xfId="1" applyNumberFormat="1" applyFont="1" applyFill="1" applyBorder="1" applyAlignment="1">
      <alignment horizontal="center"/>
    </xf>
    <xf numFmtId="164" fontId="0" fillId="2" borderId="0" xfId="1" applyNumberFormat="1" applyFont="1" applyFill="1" applyBorder="1" applyAlignment="1">
      <alignment horizontal="center"/>
    </xf>
    <xf numFmtId="164" fontId="14" fillId="2" borderId="16" xfId="0" applyNumberFormat="1" applyFont="1" applyFill="1" applyBorder="1" applyAlignment="1">
      <alignment horizontal="center"/>
    </xf>
    <xf numFmtId="164" fontId="0" fillId="0" borderId="0" xfId="1" applyNumberFormat="1" applyFont="1" applyBorder="1" applyAlignment="1">
      <alignment horizontal="center"/>
    </xf>
    <xf numFmtId="164" fontId="14" fillId="3" borderId="0" xfId="1" applyNumberFormat="1" applyFont="1" applyFill="1" applyBorder="1" applyAlignment="1">
      <alignment horizontal="center"/>
    </xf>
    <xf numFmtId="164" fontId="0" fillId="4" borderId="0" xfId="1" applyNumberFormat="1" applyFont="1" applyFill="1" applyBorder="1" applyAlignment="1">
      <alignment horizontal="center"/>
    </xf>
    <xf numFmtId="164" fontId="14" fillId="0" borderId="16" xfId="1" applyNumberFormat="1" applyFont="1" applyBorder="1" applyAlignment="1">
      <alignment horizontal="center"/>
    </xf>
    <xf numFmtId="164" fontId="14" fillId="0" borderId="0" xfId="1" applyNumberFormat="1" applyFont="1" applyBorder="1" applyAlignment="1">
      <alignment horizontal="center"/>
    </xf>
    <xf numFmtId="164" fontId="0" fillId="4" borderId="11" xfId="1" applyNumberFormat="1" applyFont="1" applyFill="1" applyBorder="1" applyAlignment="1">
      <alignment horizontal="center"/>
    </xf>
    <xf numFmtId="164" fontId="0" fillId="0" borderId="11" xfId="1" applyNumberFormat="1" applyFont="1" applyBorder="1" applyAlignment="1">
      <alignment horizontal="center"/>
    </xf>
    <xf numFmtId="0" fontId="0" fillId="0" borderId="0" xfId="0" applyFill="1" applyAlignment="1">
      <alignment horizontal="center"/>
    </xf>
    <xf numFmtId="164" fontId="11" fillId="4" borderId="12" xfId="0" applyNumberFormat="1" applyFont="1" applyFill="1" applyBorder="1" applyAlignment="1">
      <alignment horizontal="center"/>
    </xf>
    <xf numFmtId="164" fontId="14" fillId="0" borderId="17" xfId="1" applyNumberFormat="1" applyFont="1" applyBorder="1" applyAlignment="1">
      <alignment horizontal="center"/>
    </xf>
    <xf numFmtId="164" fontId="14" fillId="4" borderId="17" xfId="1" applyNumberFormat="1" applyFont="1" applyFill="1" applyBorder="1" applyAlignment="1">
      <alignment horizontal="center"/>
    </xf>
    <xf numFmtId="0" fontId="14" fillId="3" borderId="0" xfId="0" applyFont="1" applyFill="1" applyBorder="1" applyAlignment="1">
      <alignment horizontal="left"/>
    </xf>
    <xf numFmtId="3" fontId="14" fillId="3" borderId="0" xfId="0" applyNumberFormat="1" applyFont="1" applyFill="1" applyBorder="1" applyAlignment="1">
      <alignment horizontal="center"/>
    </xf>
    <xf numFmtId="9" fontId="14" fillId="3" borderId="16" xfId="1" applyFont="1" applyFill="1" applyBorder="1" applyAlignment="1">
      <alignment horizontal="center"/>
    </xf>
    <xf numFmtId="9" fontId="0" fillId="3" borderId="11" xfId="1" applyFont="1" applyFill="1" applyBorder="1" applyAlignment="1">
      <alignment horizontal="center"/>
    </xf>
    <xf numFmtId="0" fontId="20" fillId="0" borderId="20" xfId="0" applyFont="1" applyBorder="1" applyAlignment="1">
      <alignment horizontal="center" vertical="center" wrapText="1"/>
    </xf>
    <xf numFmtId="164" fontId="22" fillId="4" borderId="0" xfId="0" applyNumberFormat="1" applyFont="1" applyFill="1" applyAlignment="1">
      <alignment horizontal="center" vertical="center" wrapText="1"/>
    </xf>
    <xf numFmtId="0" fontId="15" fillId="0" borderId="0" xfId="0" applyFont="1" applyBorder="1" applyAlignment="1">
      <alignment vertical="top" wrapText="1"/>
    </xf>
    <xf numFmtId="3" fontId="22" fillId="4" borderId="0" xfId="0" applyNumberFormat="1" applyFont="1" applyFill="1" applyAlignment="1">
      <alignment horizontal="center" vertical="center" wrapText="1"/>
    </xf>
    <xf numFmtId="0" fontId="22" fillId="4" borderId="0" xfId="0" applyFont="1" applyFill="1" applyAlignment="1">
      <alignment horizontal="right" vertical="center" wrapText="1"/>
    </xf>
    <xf numFmtId="2" fontId="20" fillId="4" borderId="0" xfId="0" applyNumberFormat="1" applyFont="1" applyFill="1" applyAlignment="1">
      <alignment horizontal="center" vertical="center" wrapText="1"/>
    </xf>
    <xf numFmtId="0" fontId="9" fillId="0" borderId="0" xfId="0" applyFont="1" applyAlignment="1">
      <alignment horizontal="left" vertical="center" wrapText="1"/>
    </xf>
    <xf numFmtId="0" fontId="4" fillId="0" borderId="6" xfId="0" applyFont="1" applyBorder="1" applyAlignment="1">
      <alignment horizontal="center" vertical="center"/>
    </xf>
    <xf numFmtId="0" fontId="15" fillId="0" borderId="0" xfId="0" applyFont="1" applyBorder="1" applyAlignment="1">
      <alignment horizontal="left" vertical="top"/>
    </xf>
    <xf numFmtId="9" fontId="0" fillId="0" borderId="0" xfId="0" applyNumberFormat="1" applyFill="1" applyBorder="1" applyAlignment="1">
      <alignment horizontal="center"/>
    </xf>
    <xf numFmtId="9" fontId="0" fillId="0" borderId="11" xfId="1" applyFont="1" applyFill="1" applyBorder="1" applyAlignment="1">
      <alignment horizontal="center"/>
    </xf>
    <xf numFmtId="164" fontId="0" fillId="0" borderId="11" xfId="0" applyNumberFormat="1" applyFill="1" applyBorder="1" applyAlignment="1">
      <alignment horizontal="center"/>
    </xf>
    <xf numFmtId="164" fontId="0" fillId="0" borderId="0" xfId="0" applyNumberFormat="1" applyFill="1" applyBorder="1" applyAlignment="1">
      <alignment horizontal="center"/>
    </xf>
    <xf numFmtId="0" fontId="28" fillId="0" borderId="0" xfId="0" applyFont="1" applyAlignment="1">
      <alignment vertical="top"/>
    </xf>
    <xf numFmtId="0" fontId="29" fillId="0" borderId="0" xfId="0" applyFont="1" applyAlignment="1">
      <alignment vertical="center"/>
    </xf>
    <xf numFmtId="0" fontId="28" fillId="0" borderId="0" xfId="0" applyFont="1" applyAlignment="1">
      <alignment vertical="center"/>
    </xf>
    <xf numFmtId="0" fontId="0" fillId="0" borderId="0" xfId="0" applyAlignment="1">
      <alignment vertical="top"/>
    </xf>
    <xf numFmtId="0" fontId="15" fillId="0" borderId="0" xfId="0" applyFont="1" applyBorder="1" applyAlignment="1">
      <alignment vertical="top" wrapText="1"/>
    </xf>
    <xf numFmtId="0" fontId="3" fillId="0" borderId="0" xfId="0" applyFont="1" applyAlignment="1">
      <alignment vertical="top"/>
    </xf>
    <xf numFmtId="0" fontId="15" fillId="0" borderId="0" xfId="0" applyFont="1" applyBorder="1" applyAlignment="1">
      <alignment horizontal="left" vertical="top" wrapText="1"/>
    </xf>
    <xf numFmtId="0" fontId="5" fillId="0" borderId="0" xfId="0" applyFont="1" applyAlignment="1">
      <alignment horizontal="left" wrapText="1"/>
    </xf>
    <xf numFmtId="0" fontId="19" fillId="0" borderId="18" xfId="0" applyFont="1" applyBorder="1" applyAlignment="1">
      <alignment vertical="top" wrapText="1"/>
    </xf>
    <xf numFmtId="0" fontId="19" fillId="0" borderId="0" xfId="0" applyFont="1" applyBorder="1" applyAlignment="1">
      <alignment vertical="top" wrapText="1"/>
    </xf>
    <xf numFmtId="0" fontId="20" fillId="0" borderId="18" xfId="0" applyFont="1" applyBorder="1" applyAlignment="1">
      <alignment horizontal="center" vertical="top" wrapText="1"/>
    </xf>
    <xf numFmtId="0" fontId="20" fillId="0" borderId="0" xfId="0" applyFont="1" applyBorder="1" applyAlignment="1">
      <alignment horizontal="center" vertical="top" wrapText="1"/>
    </xf>
    <xf numFmtId="0" fontId="20" fillId="0" borderId="18" xfId="0" applyFont="1" applyFill="1" applyBorder="1" applyAlignment="1">
      <alignment horizontal="center" vertical="top" wrapText="1"/>
    </xf>
    <xf numFmtId="0" fontId="20" fillId="0" borderId="0" xfId="0" applyFont="1" applyFill="1" applyBorder="1" applyAlignment="1">
      <alignment horizontal="center" vertical="top" wrapText="1"/>
    </xf>
    <xf numFmtId="0" fontId="19" fillId="0" borderId="18" xfId="0" applyFont="1" applyBorder="1" applyAlignment="1">
      <alignment wrapText="1"/>
    </xf>
    <xf numFmtId="0" fontId="19" fillId="0" borderId="0" xfId="0" applyFont="1" applyBorder="1" applyAlignment="1">
      <alignment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0" xfId="0" applyFont="1" applyBorder="1" applyAlignment="1">
      <alignment horizontal="center" vertical="center" wrapText="1"/>
    </xf>
    <xf numFmtId="164" fontId="22" fillId="4" borderId="0" xfId="0" applyNumberFormat="1" applyFont="1" applyFill="1" applyAlignment="1">
      <alignment horizontal="center" vertical="center" wrapText="1"/>
    </xf>
    <xf numFmtId="0" fontId="15" fillId="0" borderId="0" xfId="0" applyFont="1" applyAlignment="1">
      <alignment horizontal="left" vertical="center" wrapText="1"/>
    </xf>
    <xf numFmtId="0" fontId="15" fillId="0" borderId="28" xfId="0" applyFont="1" applyBorder="1" applyAlignment="1">
      <alignment horizontal="left" vertical="top" wrapText="1"/>
    </xf>
    <xf numFmtId="0" fontId="15" fillId="0" borderId="0" xfId="0" applyFont="1" applyBorder="1" applyAlignment="1">
      <alignment vertical="top" wrapText="1"/>
    </xf>
    <xf numFmtId="0" fontId="15" fillId="0" borderId="28" xfId="0" applyFont="1" applyBorder="1" applyAlignment="1">
      <alignment vertical="top" wrapText="1"/>
    </xf>
    <xf numFmtId="3" fontId="22" fillId="4" borderId="0" xfId="0" applyNumberFormat="1" applyFont="1" applyFill="1" applyAlignment="1">
      <alignment horizontal="center" vertical="center" wrapText="1"/>
    </xf>
    <xf numFmtId="0" fontId="22" fillId="4" borderId="0" xfId="0" applyFont="1" applyFill="1" applyAlignment="1">
      <alignment horizontal="right" vertical="center" wrapText="1"/>
    </xf>
    <xf numFmtId="2" fontId="20" fillId="4" borderId="0" xfId="0" applyNumberFormat="1" applyFont="1" applyFill="1" applyAlignment="1">
      <alignment horizontal="center" vertical="center" wrapText="1"/>
    </xf>
    <xf numFmtId="0" fontId="9" fillId="0" borderId="0" xfId="0" applyFont="1" applyAlignment="1">
      <alignment horizontal="left"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5"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0" borderId="26" xfId="0" applyFont="1" applyBorder="1" applyAlignment="1">
      <alignment horizontal="center" wrapText="1"/>
    </xf>
    <xf numFmtId="0" fontId="4" fillId="0" borderId="46" xfId="0" applyFont="1" applyBorder="1" applyAlignment="1">
      <alignment horizontal="center" wrapText="1"/>
    </xf>
    <xf numFmtId="0" fontId="14" fillId="0" borderId="30" xfId="0" applyFont="1" applyBorder="1" applyAlignment="1">
      <alignment horizontal="center" wrapText="1"/>
    </xf>
    <xf numFmtId="0" fontId="14" fillId="0" borderId="32" xfId="0" applyFont="1" applyBorder="1" applyAlignment="1">
      <alignment horizont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4" fillId="0" borderId="13" xfId="0" applyFont="1" applyBorder="1" applyAlignment="1">
      <alignment horizontal="center" wrapText="1"/>
    </xf>
    <xf numFmtId="0" fontId="14" fillId="0" borderId="15" xfId="0" applyFont="1" applyBorder="1" applyAlignment="1">
      <alignment horizontal="center" wrapText="1"/>
    </xf>
    <xf numFmtId="0" fontId="14" fillId="0" borderId="0" xfId="0" applyFont="1" applyBorder="1" applyAlignment="1">
      <alignment horizontal="center" wrapText="1"/>
    </xf>
    <xf numFmtId="0" fontId="14" fillId="0" borderId="16" xfId="0" applyFont="1" applyBorder="1" applyAlignment="1">
      <alignment horizontal="center" wrapText="1"/>
    </xf>
    <xf numFmtId="0" fontId="15" fillId="0" borderId="0" xfId="0" applyFont="1" applyBorder="1" applyAlignment="1">
      <alignment horizontal="left" vertical="top"/>
    </xf>
    <xf numFmtId="0" fontId="4" fillId="0" borderId="45" xfId="0" applyFont="1" applyBorder="1" applyAlignment="1">
      <alignment horizontal="center" vertical="center" wrapText="1"/>
    </xf>
    <xf numFmtId="0" fontId="4" fillId="0" borderId="7" xfId="0" applyFont="1" applyBorder="1" applyAlignment="1">
      <alignment horizontal="center" vertical="center"/>
    </xf>
    <xf numFmtId="0" fontId="26" fillId="0" borderId="0" xfId="0" applyFont="1" applyAlignment="1">
      <alignment horizontal="left" vertical="top" wrapText="1"/>
    </xf>
    <xf numFmtId="0" fontId="4" fillId="0" borderId="26" xfId="0" applyFont="1" applyBorder="1" applyAlignment="1">
      <alignment horizontal="center" vertical="center" wrapText="1"/>
    </xf>
    <xf numFmtId="0" fontId="4" fillId="0" borderId="46" xfId="0" applyFont="1" applyBorder="1" applyAlignment="1">
      <alignment horizontal="center" vertical="center" wrapText="1"/>
    </xf>
    <xf numFmtId="0" fontId="15" fillId="0" borderId="0" xfId="0" applyFont="1" applyBorder="1" applyAlignment="1">
      <alignment horizontal="left" wrapText="1"/>
    </xf>
    <xf numFmtId="0" fontId="4" fillId="0" borderId="3" xfId="0" applyFont="1" applyBorder="1" applyAlignment="1">
      <alignment horizontal="center" wrapText="1"/>
    </xf>
    <xf numFmtId="0" fontId="15" fillId="0" borderId="0" xfId="0" applyFont="1" applyBorder="1" applyAlignment="1">
      <alignment horizontal="left" vertical="center"/>
    </xf>
    <xf numFmtId="0" fontId="4" fillId="0" borderId="1" xfId="0" applyFont="1" applyBorder="1" applyAlignment="1">
      <alignment horizontal="center" vertical="center"/>
    </xf>
    <xf numFmtId="0" fontId="3" fillId="4" borderId="2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15" fillId="0" borderId="28" xfId="0" applyFont="1" applyBorder="1" applyAlignment="1">
      <alignment horizontal="left" vertical="top"/>
    </xf>
    <xf numFmtId="0" fontId="14" fillId="0" borderId="19" xfId="0" applyFont="1" applyBorder="1" applyAlignment="1">
      <alignment horizontal="center" wrapText="1"/>
    </xf>
    <xf numFmtId="0" fontId="3" fillId="3" borderId="3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4" fillId="0" borderId="23" xfId="0" applyFont="1" applyBorder="1" applyAlignment="1">
      <alignment horizontal="center" wrapText="1"/>
    </xf>
    <xf numFmtId="0" fontId="15" fillId="0" borderId="0" xfId="0" applyFont="1" applyBorder="1" applyAlignment="1">
      <alignment horizontal="left" vertical="center" wrapText="1"/>
    </xf>
    <xf numFmtId="0" fontId="4" fillId="0" borderId="23" xfId="0" applyFont="1" applyBorder="1" applyAlignment="1">
      <alignment horizontal="center" vertical="center" wrapText="1"/>
    </xf>
    <xf numFmtId="0" fontId="30" fillId="9" borderId="42" xfId="3" applyFont="1" applyBorder="1" applyAlignment="1">
      <alignment horizontal="center" vertical="center" wrapText="1"/>
    </xf>
    <xf numFmtId="0" fontId="30" fillId="9" borderId="43" xfId="3" applyFont="1" applyBorder="1" applyAlignment="1">
      <alignment horizontal="center" vertical="center" wrapText="1"/>
    </xf>
  </cellXfs>
  <cellStyles count="4">
    <cellStyle name="Accent3" xfId="3" builtinId="37"/>
    <cellStyle name="Comma" xfId="2" builtinId="3"/>
    <cellStyle name="Normal" xfId="0" builtinId="0"/>
    <cellStyle name="Percent" xfId="1" builtinId="5"/>
  </cellStyles>
  <dxfs count="8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24994659260841701"/>
        </patternFill>
      </fill>
    </dxf>
    <dxf>
      <fill>
        <patternFill patternType="solid">
          <fgColor rgb="FF92D050"/>
          <bgColor rgb="FF000000"/>
        </patternFill>
      </fill>
    </dxf>
    <dxf>
      <fill>
        <patternFill patternType="solid">
          <fgColor rgb="FFFFFF00"/>
          <bgColor rgb="FF000000"/>
        </patternFill>
      </fill>
    </dxf>
  </dxfs>
  <tableStyles count="0" defaultTableStyle="TableStyleMedium2" defaultPivotStyle="PivotStyleLight16"/>
  <colors>
    <mruColors>
      <color rgb="FFFFC7CE"/>
      <color rgb="FF9C000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5"/>
  <sheetViews>
    <sheetView topLeftCell="A63" zoomScale="70" zoomScaleNormal="70" zoomScaleSheetLayoutView="80" workbookViewId="0">
      <selection activeCell="B67" sqref="B67"/>
    </sheetView>
  </sheetViews>
  <sheetFormatPr defaultRowHeight="14.4" x14ac:dyDescent="0.3"/>
  <cols>
    <col min="2" max="2" width="24.6640625" customWidth="1"/>
    <col min="3" max="3" width="10.88671875" customWidth="1"/>
    <col min="4" max="4" width="8.44140625" customWidth="1"/>
    <col min="5" max="5" width="19.109375" customWidth="1"/>
    <col min="6" max="6" width="10" customWidth="1"/>
    <col min="7" max="7" width="15.6640625" customWidth="1"/>
    <col min="8" max="8" width="10" customWidth="1"/>
    <col min="9" max="9" width="14.6640625" customWidth="1"/>
    <col min="10" max="10" width="10.5546875" customWidth="1"/>
    <col min="11" max="13" width="11.6640625" customWidth="1"/>
    <col min="14" max="14" width="2.44140625" customWidth="1"/>
    <col min="15" max="18" width="11.6640625" customWidth="1"/>
  </cols>
  <sheetData>
    <row r="2" spans="2:8" ht="23.4" x14ac:dyDescent="0.45">
      <c r="B2" s="29" t="s">
        <v>0</v>
      </c>
    </row>
    <row r="3" spans="2:8" ht="30" customHeight="1" x14ac:dyDescent="0.3">
      <c r="B3" s="438" t="s">
        <v>1</v>
      </c>
      <c r="C3" s="438"/>
      <c r="D3" s="438"/>
      <c r="E3" s="438"/>
      <c r="F3" s="438"/>
      <c r="G3" s="438"/>
      <c r="H3" s="438"/>
    </row>
    <row r="5" spans="2:8" ht="18.600000000000001" thickBot="1" x14ac:dyDescent="0.4">
      <c r="B5" s="15" t="s">
        <v>2</v>
      </c>
    </row>
    <row r="6" spans="2:8" ht="15" customHeight="1" x14ac:dyDescent="0.3">
      <c r="B6" s="445"/>
      <c r="C6" s="447" t="s">
        <v>3</v>
      </c>
      <c r="D6" s="447"/>
      <c r="E6" s="447"/>
      <c r="F6" s="447" t="s">
        <v>4</v>
      </c>
      <c r="G6" s="447"/>
      <c r="H6" s="174"/>
    </row>
    <row r="7" spans="2:8" ht="30" customHeight="1" thickBot="1" x14ac:dyDescent="0.35">
      <c r="B7" s="446"/>
      <c r="C7" s="448"/>
      <c r="D7" s="448"/>
      <c r="E7" s="449"/>
      <c r="F7" s="450"/>
      <c r="G7" s="450"/>
      <c r="H7" s="175"/>
    </row>
    <row r="8" spans="2:8" ht="15" thickBot="1" x14ac:dyDescent="0.35">
      <c r="B8" s="176"/>
      <c r="C8" s="418" t="s">
        <v>5</v>
      </c>
      <c r="D8" s="418" t="s">
        <v>6</v>
      </c>
      <c r="E8" s="418"/>
      <c r="F8" s="418" t="s">
        <v>5</v>
      </c>
      <c r="G8" s="177" t="s">
        <v>6</v>
      </c>
      <c r="H8" s="178" t="s">
        <v>7</v>
      </c>
    </row>
    <row r="9" spans="2:8" x14ac:dyDescent="0.3">
      <c r="B9" s="179" t="s">
        <v>8</v>
      </c>
      <c r="C9" s="180">
        <v>621538</v>
      </c>
      <c r="D9" s="181"/>
      <c r="E9" s="422"/>
      <c r="F9" s="421">
        <v>6288</v>
      </c>
      <c r="G9" s="182"/>
      <c r="H9" s="182"/>
    </row>
    <row r="10" spans="2:8" s="16" customFormat="1" ht="15" customHeight="1" x14ac:dyDescent="0.3">
      <c r="B10" s="183" t="s">
        <v>9</v>
      </c>
      <c r="C10" s="184">
        <v>16128</v>
      </c>
      <c r="D10" s="185">
        <v>2.5999999999999999E-2</v>
      </c>
      <c r="E10" s="186"/>
      <c r="F10" s="187">
        <v>214</v>
      </c>
      <c r="G10" s="185">
        <f>F10/$F$9</f>
        <v>3.4033078880407124E-2</v>
      </c>
      <c r="H10" s="188">
        <f>G10/D10</f>
        <v>1.308964572323351</v>
      </c>
    </row>
    <row r="11" spans="2:8" ht="15" customHeight="1" x14ac:dyDescent="0.3">
      <c r="B11" s="189" t="s">
        <v>10</v>
      </c>
      <c r="C11" s="456">
        <v>1004</v>
      </c>
      <c r="D11" s="451">
        <v>2E-3</v>
      </c>
      <c r="E11" s="457"/>
      <c r="F11" s="275">
        <v>11</v>
      </c>
      <c r="G11" s="451">
        <f>F11/F9</f>
        <v>1.7493638676844784E-3</v>
      </c>
      <c r="H11" s="458">
        <f>G11/D11</f>
        <v>0.87468193384223913</v>
      </c>
    </row>
    <row r="12" spans="2:8" x14ac:dyDescent="0.3">
      <c r="B12" s="189" t="s">
        <v>11</v>
      </c>
      <c r="C12" s="456"/>
      <c r="D12" s="451"/>
      <c r="E12" s="457"/>
      <c r="F12" s="275"/>
      <c r="G12" s="451"/>
      <c r="H12" s="458"/>
    </row>
    <row r="13" spans="2:8" x14ac:dyDescent="0.3">
      <c r="B13" s="190" t="s">
        <v>12</v>
      </c>
      <c r="C13" s="191">
        <v>173024</v>
      </c>
      <c r="D13" s="185">
        <v>0.27</v>
      </c>
      <c r="E13" s="186"/>
      <c r="F13" s="192">
        <v>806</v>
      </c>
      <c r="G13" s="185">
        <f>F13/$F$9</f>
        <v>0.12818066157760813</v>
      </c>
      <c r="H13" s="188">
        <f>G13/D13</f>
        <v>0.47474319102817825</v>
      </c>
    </row>
    <row r="14" spans="2:8" x14ac:dyDescent="0.3">
      <c r="B14" s="189" t="s">
        <v>13</v>
      </c>
      <c r="C14" s="180">
        <v>144478</v>
      </c>
      <c r="D14" s="419">
        <v>0.23300000000000001</v>
      </c>
      <c r="E14" s="422"/>
      <c r="F14" s="421">
        <v>2523</v>
      </c>
      <c r="G14" s="419">
        <f>F14/$F$9</f>
        <v>0.4012404580152672</v>
      </c>
      <c r="H14" s="423">
        <f>G14/D14</f>
        <v>1.7220620515676703</v>
      </c>
    </row>
    <row r="15" spans="2:8" x14ac:dyDescent="0.3">
      <c r="B15" s="190" t="s">
        <v>14</v>
      </c>
      <c r="C15" s="191">
        <v>15159</v>
      </c>
      <c r="D15" s="185">
        <v>2.4E-2</v>
      </c>
      <c r="E15" s="186"/>
      <c r="F15" s="192">
        <v>812</v>
      </c>
      <c r="G15" s="185">
        <f>F15/$F$9</f>
        <v>0.12913486005089059</v>
      </c>
      <c r="H15" s="188">
        <f>G15/D15</f>
        <v>5.3806191687871081</v>
      </c>
    </row>
    <row r="16" spans="2:8" ht="15" customHeight="1" x14ac:dyDescent="0.3">
      <c r="B16" s="189" t="s">
        <v>15</v>
      </c>
      <c r="C16" s="180">
        <v>8374</v>
      </c>
      <c r="D16" s="419">
        <v>1.4E-2</v>
      </c>
      <c r="E16" s="422"/>
      <c r="F16" s="275">
        <v>116</v>
      </c>
      <c r="G16" s="419">
        <f>F16/$F$9</f>
        <v>1.8447837150127225E-2</v>
      </c>
      <c r="H16" s="423">
        <f>G16/D16</f>
        <v>1.3177026535805161</v>
      </c>
    </row>
    <row r="17" spans="2:8" ht="15" customHeight="1" x14ac:dyDescent="0.3">
      <c r="B17" s="190" t="s">
        <v>16</v>
      </c>
      <c r="C17" s="193">
        <v>263371</v>
      </c>
      <c r="D17" s="185">
        <v>0.432</v>
      </c>
      <c r="E17" s="186"/>
      <c r="F17" s="192">
        <v>1624</v>
      </c>
      <c r="G17" s="185">
        <f>F17/$F$9</f>
        <v>0.25826972010178118</v>
      </c>
      <c r="H17" s="188">
        <f>G17/D17</f>
        <v>0.59784657430967869</v>
      </c>
    </row>
    <row r="18" spans="2:8" x14ac:dyDescent="0.3">
      <c r="B18" s="189" t="s">
        <v>17</v>
      </c>
      <c r="C18" s="194" t="s">
        <v>18</v>
      </c>
      <c r="D18" s="419" t="s">
        <v>18</v>
      </c>
      <c r="E18" s="422"/>
      <c r="F18" s="275" t="s">
        <v>18</v>
      </c>
      <c r="G18" s="419">
        <v>0</v>
      </c>
      <c r="H18" s="423" t="s">
        <v>19</v>
      </c>
    </row>
    <row r="19" spans="2:8" ht="15" thickBot="1" x14ac:dyDescent="0.35">
      <c r="B19" s="195" t="s">
        <v>20</v>
      </c>
      <c r="C19" s="196" t="s">
        <v>18</v>
      </c>
      <c r="D19" s="197" t="s">
        <v>18</v>
      </c>
      <c r="E19" s="198"/>
      <c r="F19" s="197">
        <v>182</v>
      </c>
      <c r="G19" s="199">
        <f>F19/$F$9</f>
        <v>2.8944020356234095E-2</v>
      </c>
      <c r="H19" s="200" t="s">
        <v>19</v>
      </c>
    </row>
    <row r="20" spans="2:8" ht="33.75" customHeight="1" x14ac:dyDescent="0.3">
      <c r="B20" s="452" t="s">
        <v>21</v>
      </c>
      <c r="C20" s="452"/>
      <c r="D20" s="452"/>
      <c r="E20" s="452"/>
      <c r="F20" s="452"/>
      <c r="G20" s="452"/>
      <c r="H20" s="452"/>
    </row>
    <row r="22" spans="2:8" ht="18.600000000000001" thickBot="1" x14ac:dyDescent="0.4">
      <c r="B22" s="15" t="s">
        <v>22</v>
      </c>
    </row>
    <row r="23" spans="2:8" x14ac:dyDescent="0.3">
      <c r="B23" s="445"/>
      <c r="C23" s="447" t="s">
        <v>3</v>
      </c>
      <c r="D23" s="447"/>
      <c r="E23" s="447"/>
      <c r="F23" s="447" t="s">
        <v>23</v>
      </c>
      <c r="G23" s="447"/>
      <c r="H23" s="174"/>
    </row>
    <row r="24" spans="2:8" s="17" customFormat="1" ht="24" customHeight="1" thickBot="1" x14ac:dyDescent="0.35">
      <c r="B24" s="446"/>
      <c r="C24" s="448"/>
      <c r="D24" s="448"/>
      <c r="E24" s="449"/>
      <c r="F24" s="450"/>
      <c r="G24" s="450"/>
      <c r="H24" s="175"/>
    </row>
    <row r="25" spans="2:8" ht="15" thickBot="1" x14ac:dyDescent="0.35">
      <c r="B25" s="176"/>
      <c r="C25" s="418" t="s">
        <v>5</v>
      </c>
      <c r="D25" s="418" t="s">
        <v>6</v>
      </c>
      <c r="E25" s="418"/>
      <c r="F25" s="418" t="s">
        <v>5</v>
      </c>
      <c r="G25" s="177" t="s">
        <v>6</v>
      </c>
      <c r="H25" s="178" t="s">
        <v>7</v>
      </c>
    </row>
    <row r="26" spans="2:8" x14ac:dyDescent="0.3">
      <c r="B26" s="179" t="s">
        <v>8</v>
      </c>
      <c r="C26" s="180">
        <v>621538</v>
      </c>
      <c r="D26" s="181"/>
      <c r="E26" s="422"/>
      <c r="F26" s="421">
        <v>6288</v>
      </c>
      <c r="G26" s="182"/>
      <c r="H26" s="182"/>
    </row>
    <row r="27" spans="2:8" ht="15" customHeight="1" x14ac:dyDescent="0.3">
      <c r="B27" s="190" t="s">
        <v>24</v>
      </c>
      <c r="C27" s="201">
        <v>303395</v>
      </c>
      <c r="D27" s="185">
        <f>C27/C26</f>
        <v>0.48813588227912053</v>
      </c>
      <c r="E27" s="186"/>
      <c r="F27" s="202">
        <v>2374</v>
      </c>
      <c r="G27" s="185">
        <f>F27/$F$9</f>
        <v>0.37754452926208654</v>
      </c>
      <c r="H27" s="188">
        <f>G27/D27</f>
        <v>0.77344145957744437</v>
      </c>
    </row>
    <row r="28" spans="2:8" x14ac:dyDescent="0.3">
      <c r="B28" s="189" t="s">
        <v>25</v>
      </c>
      <c r="C28" s="421">
        <v>318143</v>
      </c>
      <c r="D28" s="419">
        <f>C28/C26</f>
        <v>0.51186411772087947</v>
      </c>
      <c r="E28" s="203"/>
      <c r="F28" s="204">
        <v>3759</v>
      </c>
      <c r="G28" s="419">
        <f>F28/F26</f>
        <v>0.59780534351145043</v>
      </c>
      <c r="H28" s="423">
        <f>G28/D28</f>
        <v>1.1678985160617077</v>
      </c>
    </row>
    <row r="29" spans="2:8" ht="15" thickBot="1" x14ac:dyDescent="0.35">
      <c r="B29" s="205" t="s">
        <v>26</v>
      </c>
      <c r="C29" s="206" t="s">
        <v>18</v>
      </c>
      <c r="D29" s="199" t="s">
        <v>18</v>
      </c>
      <c r="E29" s="207"/>
      <c r="F29" s="208">
        <v>155</v>
      </c>
      <c r="G29" s="199">
        <f>F29/$F$9</f>
        <v>2.4650127226463106E-2</v>
      </c>
      <c r="H29" s="209" t="s">
        <v>19</v>
      </c>
    </row>
    <row r="30" spans="2:8" ht="39" customHeight="1" x14ac:dyDescent="0.3">
      <c r="B30" s="452" t="s">
        <v>21</v>
      </c>
      <c r="C30" s="452"/>
      <c r="D30" s="452"/>
      <c r="E30" s="452"/>
      <c r="F30" s="452"/>
      <c r="G30" s="452"/>
      <c r="H30" s="452"/>
    </row>
    <row r="32" spans="2:8" ht="19.5" customHeight="1" thickBot="1" x14ac:dyDescent="0.4">
      <c r="B32" s="15" t="s">
        <v>27</v>
      </c>
    </row>
    <row r="33" spans="2:10" x14ac:dyDescent="0.3">
      <c r="B33" s="445"/>
      <c r="C33" s="447" t="s">
        <v>3</v>
      </c>
      <c r="D33" s="447"/>
      <c r="E33" s="447"/>
      <c r="F33" s="447" t="s">
        <v>23</v>
      </c>
      <c r="G33" s="447"/>
      <c r="H33" s="174"/>
    </row>
    <row r="34" spans="2:10" ht="26.25" customHeight="1" thickBot="1" x14ac:dyDescent="0.35">
      <c r="B34" s="446"/>
      <c r="C34" s="448"/>
      <c r="D34" s="448"/>
      <c r="E34" s="449"/>
      <c r="F34" s="450"/>
      <c r="G34" s="450"/>
      <c r="H34" s="175"/>
    </row>
    <row r="35" spans="2:10" ht="15" thickBot="1" x14ac:dyDescent="0.35">
      <c r="B35" s="176"/>
      <c r="C35" s="418" t="s">
        <v>5</v>
      </c>
      <c r="D35" s="418" t="s">
        <v>6</v>
      </c>
      <c r="E35" s="418"/>
      <c r="F35" s="418" t="s">
        <v>5</v>
      </c>
      <c r="G35" s="177" t="s">
        <v>6</v>
      </c>
      <c r="H35" s="178" t="s">
        <v>7</v>
      </c>
    </row>
    <row r="36" spans="2:10" x14ac:dyDescent="0.3">
      <c r="B36" s="179" t="s">
        <v>8</v>
      </c>
      <c r="C36" s="180">
        <v>621538</v>
      </c>
      <c r="D36" s="181"/>
      <c r="E36" s="275"/>
      <c r="F36" s="421">
        <v>6288</v>
      </c>
      <c r="G36" s="182"/>
      <c r="H36" s="182"/>
    </row>
    <row r="37" spans="2:10" x14ac:dyDescent="0.3">
      <c r="B37" s="210" t="s">
        <v>28</v>
      </c>
      <c r="C37" s="201">
        <v>40761</v>
      </c>
      <c r="D37" s="185">
        <f>C37/$C$9</f>
        <v>6.5580865530345686E-2</v>
      </c>
      <c r="E37" s="187"/>
      <c r="F37" s="192">
        <v>1225</v>
      </c>
      <c r="G37" s="185">
        <f>F37/$F$9</f>
        <v>0.19481552162849872</v>
      </c>
      <c r="H37" s="188">
        <f>G37/D37</f>
        <v>2.970615286227861</v>
      </c>
    </row>
    <row r="38" spans="2:10" x14ac:dyDescent="0.3">
      <c r="B38" s="211" t="s">
        <v>29</v>
      </c>
      <c r="C38" s="421">
        <v>42536</v>
      </c>
      <c r="D38" s="419">
        <f t="shared" ref="D38:D43" si="0">C38/$C$9</f>
        <v>6.84366844826865E-2</v>
      </c>
      <c r="E38" s="275"/>
      <c r="F38" s="421">
        <v>1996</v>
      </c>
      <c r="G38" s="419">
        <f>F38/F36</f>
        <v>0.31743002544529264</v>
      </c>
      <c r="H38" s="423">
        <f t="shared" ref="H38:H43" si="1">G38/D38</f>
        <v>4.6383022182437532</v>
      </c>
    </row>
    <row r="39" spans="2:10" x14ac:dyDescent="0.3">
      <c r="B39" s="212" t="s">
        <v>30</v>
      </c>
      <c r="C39" s="213">
        <v>50688</v>
      </c>
      <c r="D39" s="214">
        <f t="shared" si="0"/>
        <v>8.1552535806338464E-2</v>
      </c>
      <c r="E39" s="215"/>
      <c r="F39" s="213">
        <v>957</v>
      </c>
      <c r="G39" s="185">
        <f>F39/$F$9</f>
        <v>0.15219465648854963</v>
      </c>
      <c r="H39" s="188">
        <f t="shared" si="1"/>
        <v>1.8662161143580367</v>
      </c>
    </row>
    <row r="40" spans="2:10" x14ac:dyDescent="0.3">
      <c r="B40" s="211" t="s">
        <v>31</v>
      </c>
      <c r="C40" s="180">
        <v>111305</v>
      </c>
      <c r="D40" s="419">
        <f t="shared" si="0"/>
        <v>0.17907995971284138</v>
      </c>
      <c r="E40" s="275"/>
      <c r="F40" s="421">
        <v>1027</v>
      </c>
      <c r="G40" s="419">
        <f>F40/$F$9</f>
        <v>0.16332697201017812</v>
      </c>
      <c r="H40" s="423">
        <f t="shared" si="1"/>
        <v>0.91203377682280296</v>
      </c>
    </row>
    <row r="41" spans="2:10" x14ac:dyDescent="0.3">
      <c r="B41" s="212" t="s">
        <v>32</v>
      </c>
      <c r="C41" s="216">
        <v>110691</v>
      </c>
      <c r="D41" s="214">
        <f t="shared" si="0"/>
        <v>0.17809208769214432</v>
      </c>
      <c r="E41" s="215"/>
      <c r="F41" s="213">
        <v>567</v>
      </c>
      <c r="G41" s="214">
        <f>F41/$F$9</f>
        <v>9.0171755725190844E-2</v>
      </c>
      <c r="H41" s="217">
        <f t="shared" si="1"/>
        <v>0.50632095391606968</v>
      </c>
    </row>
    <row r="42" spans="2:10" x14ac:dyDescent="0.3">
      <c r="B42" s="211" t="s">
        <v>33</v>
      </c>
      <c r="C42" s="180">
        <v>109184</v>
      </c>
      <c r="D42" s="419">
        <f t="shared" si="0"/>
        <v>0.17566745717880483</v>
      </c>
      <c r="E42" s="275"/>
      <c r="F42" s="421">
        <v>360</v>
      </c>
      <c r="G42" s="419">
        <f>F42/$F$9</f>
        <v>5.7251908396946563E-2</v>
      </c>
      <c r="H42" s="423">
        <f t="shared" si="1"/>
        <v>0.32591072539219457</v>
      </c>
    </row>
    <row r="43" spans="2:10" ht="15" thickBot="1" x14ac:dyDescent="0.35">
      <c r="B43" s="218" t="s">
        <v>34</v>
      </c>
      <c r="C43" s="219">
        <v>156373</v>
      </c>
      <c r="D43" s="220">
        <f t="shared" si="0"/>
        <v>0.25159040959683882</v>
      </c>
      <c r="E43" s="221"/>
      <c r="F43" s="222">
        <v>156</v>
      </c>
      <c r="G43" s="220">
        <f>F43/$F$9</f>
        <v>2.4809160305343511E-2</v>
      </c>
      <c r="H43" s="223">
        <f t="shared" si="1"/>
        <v>9.860932435818584E-2</v>
      </c>
    </row>
    <row r="44" spans="2:10" ht="43.2" customHeight="1" x14ac:dyDescent="0.3">
      <c r="B44" s="452" t="s">
        <v>35</v>
      </c>
      <c r="C44" s="452"/>
      <c r="D44" s="452"/>
      <c r="E44" s="452"/>
      <c r="F44" s="452"/>
      <c r="G44" s="452"/>
      <c r="H44" s="452"/>
    </row>
    <row r="46" spans="2:10" ht="18.600000000000001" thickBot="1" x14ac:dyDescent="0.4">
      <c r="B46" s="15" t="s">
        <v>36</v>
      </c>
    </row>
    <row r="47" spans="2:10" x14ac:dyDescent="0.3">
      <c r="B47" s="439"/>
      <c r="C47" s="441" t="s">
        <v>3</v>
      </c>
      <c r="D47" s="441"/>
      <c r="E47" s="441"/>
      <c r="F47" s="443"/>
      <c r="G47" s="441" t="s">
        <v>23</v>
      </c>
      <c r="H47" s="441"/>
      <c r="I47" s="441"/>
      <c r="J47" s="224"/>
    </row>
    <row r="48" spans="2:10" x14ac:dyDescent="0.3">
      <c r="B48" s="440"/>
      <c r="C48" s="442"/>
      <c r="D48" s="442"/>
      <c r="E48" s="442"/>
      <c r="F48" s="444"/>
      <c r="G48" s="442"/>
      <c r="H48" s="442"/>
      <c r="I48" s="442"/>
      <c r="J48" s="225"/>
    </row>
    <row r="49" spans="2:10" ht="30" customHeight="1" thickBot="1" x14ac:dyDescent="0.35">
      <c r="B49" s="226"/>
      <c r="C49" s="227" t="s">
        <v>37</v>
      </c>
      <c r="D49" s="228" t="s">
        <v>38</v>
      </c>
      <c r="E49" s="228" t="s">
        <v>39</v>
      </c>
      <c r="F49" s="229"/>
      <c r="G49" s="227" t="s">
        <v>37</v>
      </c>
      <c r="H49" s="228" t="s">
        <v>38</v>
      </c>
      <c r="I49" s="228" t="s">
        <v>39</v>
      </c>
      <c r="J49" s="230" t="s">
        <v>7</v>
      </c>
    </row>
    <row r="50" spans="2:10" x14ac:dyDescent="0.3">
      <c r="B50" s="231" t="s">
        <v>40</v>
      </c>
      <c r="C50" s="232">
        <v>466598</v>
      </c>
      <c r="D50" s="232">
        <v>23882</v>
      </c>
      <c r="E50" s="233">
        <f>D50/C50</f>
        <v>5.1183245534700106E-2</v>
      </c>
      <c r="F50" s="234"/>
      <c r="G50" s="232">
        <v>5823</v>
      </c>
      <c r="H50" s="232">
        <v>355</v>
      </c>
      <c r="I50" s="235">
        <f>H50/G50</f>
        <v>6.096513824489095E-2</v>
      </c>
      <c r="J50" s="236">
        <f>I50/E50</f>
        <v>1.1911151316803295</v>
      </c>
    </row>
    <row r="51" spans="2:10" ht="15" thickBot="1" x14ac:dyDescent="0.35">
      <c r="B51" s="237" t="s">
        <v>41</v>
      </c>
      <c r="C51" s="238">
        <v>97809</v>
      </c>
      <c r="D51" s="239">
        <v>28689</v>
      </c>
      <c r="E51" s="240">
        <f>D51/C51</f>
        <v>0.29331656596018774</v>
      </c>
      <c r="F51" s="241"/>
      <c r="G51" s="238">
        <v>80</v>
      </c>
      <c r="H51" s="238">
        <v>6</v>
      </c>
      <c r="I51" s="242">
        <f>H51/$G$51</f>
        <v>7.4999999999999997E-2</v>
      </c>
      <c r="J51" s="243">
        <f>I51/E51</f>
        <v>0.25569643417337651</v>
      </c>
    </row>
    <row r="52" spans="2:10" ht="31.5" customHeight="1" x14ac:dyDescent="0.3">
      <c r="B52" s="453" t="s">
        <v>42</v>
      </c>
      <c r="C52" s="453"/>
      <c r="D52" s="453"/>
      <c r="E52" s="453"/>
      <c r="F52" s="453"/>
      <c r="G52" s="453"/>
      <c r="H52" s="453"/>
      <c r="I52" s="453"/>
      <c r="J52" s="453"/>
    </row>
    <row r="53" spans="2:10" ht="18.600000000000001" thickBot="1" x14ac:dyDescent="0.35">
      <c r="B53" s="436" t="s">
        <v>43</v>
      </c>
      <c r="C53" s="244"/>
      <c r="D53" s="244"/>
      <c r="E53" s="244"/>
      <c r="F53" s="244"/>
      <c r="G53" s="244"/>
      <c r="H53" s="244"/>
      <c r="I53" s="244"/>
      <c r="J53" s="244"/>
    </row>
    <row r="54" spans="2:10" x14ac:dyDescent="0.3">
      <c r="B54" s="439"/>
      <c r="C54" s="441" t="s">
        <v>44</v>
      </c>
      <c r="D54" s="441"/>
      <c r="E54" s="441"/>
      <c r="F54" s="443"/>
      <c r="G54" s="441" t="s">
        <v>45</v>
      </c>
      <c r="H54" s="441"/>
      <c r="I54" s="441"/>
      <c r="J54" s="224"/>
    </row>
    <row r="55" spans="2:10" x14ac:dyDescent="0.3">
      <c r="B55" s="440"/>
      <c r="C55" s="442"/>
      <c r="D55" s="442"/>
      <c r="E55" s="442"/>
      <c r="F55" s="444"/>
      <c r="G55" s="442"/>
      <c r="H55" s="442"/>
      <c r="I55" s="442"/>
      <c r="J55" s="225"/>
    </row>
    <row r="56" spans="2:10" ht="15" thickBot="1" x14ac:dyDescent="0.35">
      <c r="B56" s="226"/>
      <c r="C56" s="227" t="s">
        <v>37</v>
      </c>
      <c r="D56" s="228" t="s">
        <v>5</v>
      </c>
      <c r="E56" s="228" t="s">
        <v>6</v>
      </c>
      <c r="F56" s="229"/>
      <c r="G56" s="227" t="s">
        <v>37</v>
      </c>
      <c r="H56" s="228" t="s">
        <v>5</v>
      </c>
      <c r="I56" s="228" t="s">
        <v>6</v>
      </c>
      <c r="J56" s="230" t="s">
        <v>7</v>
      </c>
    </row>
    <row r="57" spans="2:10" ht="16.5" customHeight="1" x14ac:dyDescent="0.3">
      <c r="B57" s="231" t="s">
        <v>40</v>
      </c>
      <c r="C57" s="232">
        <v>461331</v>
      </c>
      <c r="D57" s="232">
        <v>59156</v>
      </c>
      <c r="E57" s="233">
        <f>D57/C57</f>
        <v>0.12822897225636257</v>
      </c>
      <c r="F57" s="234"/>
      <c r="G57" s="232">
        <v>5823</v>
      </c>
      <c r="H57" s="232">
        <v>2265</v>
      </c>
      <c r="I57" s="235">
        <f>H57/G57</f>
        <v>0.38897475528078312</v>
      </c>
      <c r="J57" s="236">
        <f>I57/E57</f>
        <v>3.0334389213002733</v>
      </c>
    </row>
    <row r="58" spans="2:10" ht="19.5" customHeight="1" thickBot="1" x14ac:dyDescent="0.35">
      <c r="B58" s="237" t="s">
        <v>41</v>
      </c>
      <c r="C58" s="238">
        <v>94802</v>
      </c>
      <c r="D58" s="239">
        <v>13306</v>
      </c>
      <c r="E58" s="240">
        <f>D58/C58</f>
        <v>0.14035568869855067</v>
      </c>
      <c r="F58" s="241"/>
      <c r="G58" s="238">
        <v>80</v>
      </c>
      <c r="H58" s="238">
        <v>6</v>
      </c>
      <c r="I58" s="242">
        <f>H58/$G$58</f>
        <v>7.4999999999999997E-2</v>
      </c>
      <c r="J58" s="243">
        <f>I58/E58</f>
        <v>0.53435668119645274</v>
      </c>
    </row>
    <row r="59" spans="2:10" ht="33" customHeight="1" x14ac:dyDescent="0.3">
      <c r="B59" s="455" t="s">
        <v>46</v>
      </c>
      <c r="C59" s="455"/>
      <c r="D59" s="455"/>
      <c r="E59" s="455"/>
      <c r="F59" s="455"/>
      <c r="G59" s="455"/>
      <c r="H59" s="455"/>
      <c r="I59" s="455"/>
      <c r="J59" s="455"/>
    </row>
    <row r="60" spans="2:10" ht="33" customHeight="1" x14ac:dyDescent="0.3">
      <c r="B60" s="454" t="s">
        <v>47</v>
      </c>
      <c r="C60" s="454"/>
      <c r="D60" s="454"/>
      <c r="E60" s="454"/>
      <c r="F60" s="454"/>
      <c r="G60" s="454"/>
      <c r="H60" s="454"/>
      <c r="I60" s="454"/>
      <c r="J60" s="454"/>
    </row>
    <row r="61" spans="2:10" ht="18.600000000000001" thickBot="1" x14ac:dyDescent="0.35">
      <c r="B61" s="436" t="s">
        <v>48</v>
      </c>
      <c r="C61" s="244"/>
      <c r="D61" s="244"/>
      <c r="E61" s="244"/>
      <c r="F61" s="244"/>
      <c r="G61" s="244"/>
      <c r="H61" s="244"/>
      <c r="I61" s="244"/>
      <c r="J61" s="244"/>
    </row>
    <row r="62" spans="2:10" x14ac:dyDescent="0.3">
      <c r="B62" s="439"/>
      <c r="C62" s="441" t="s">
        <v>49</v>
      </c>
      <c r="D62" s="441"/>
      <c r="E62" s="441"/>
      <c r="F62" s="443"/>
      <c r="G62" s="441" t="s">
        <v>50</v>
      </c>
      <c r="H62" s="441"/>
      <c r="I62" s="441"/>
      <c r="J62" s="224"/>
    </row>
    <row r="63" spans="2:10" x14ac:dyDescent="0.3">
      <c r="B63" s="440"/>
      <c r="C63" s="442"/>
      <c r="D63" s="442"/>
      <c r="E63" s="442"/>
      <c r="F63" s="444"/>
      <c r="G63" s="442"/>
      <c r="H63" s="442"/>
      <c r="I63" s="442"/>
      <c r="J63" s="225"/>
    </row>
    <row r="64" spans="2:10" ht="42" thickBot="1" x14ac:dyDescent="0.35">
      <c r="B64" s="226"/>
      <c r="C64" s="227" t="s">
        <v>51</v>
      </c>
      <c r="D64" s="228" t="s">
        <v>5</v>
      </c>
      <c r="E64" s="228" t="s">
        <v>6</v>
      </c>
      <c r="F64" s="229"/>
      <c r="G64" s="227" t="s">
        <v>37</v>
      </c>
      <c r="H64" s="228" t="s">
        <v>5</v>
      </c>
      <c r="I64" s="228" t="s">
        <v>6</v>
      </c>
      <c r="J64" s="230" t="s">
        <v>7</v>
      </c>
    </row>
    <row r="65" spans="2:10" ht="15" thickBot="1" x14ac:dyDescent="0.35">
      <c r="B65" s="245" t="s">
        <v>52</v>
      </c>
      <c r="C65" s="246">
        <v>568801</v>
      </c>
      <c r="D65" s="246">
        <v>32332</v>
      </c>
      <c r="E65" s="247">
        <f>D65/C65</f>
        <v>5.6842375452926419E-2</v>
      </c>
      <c r="F65" s="248"/>
      <c r="G65" s="246">
        <v>6288</v>
      </c>
      <c r="H65" s="246">
        <v>92</v>
      </c>
      <c r="I65" s="249">
        <f>H65/G65</f>
        <v>1.4631043256997456E-2</v>
      </c>
      <c r="J65" s="250">
        <f>I65/E65</f>
        <v>0.25739675973102222</v>
      </c>
    </row>
    <row r="66" spans="2:10" ht="32.25" customHeight="1" x14ac:dyDescent="0.3">
      <c r="B66" s="437" t="s">
        <v>53</v>
      </c>
      <c r="C66" s="437"/>
      <c r="D66" s="437"/>
      <c r="E66" s="437"/>
      <c r="F66" s="437"/>
      <c r="G66" s="437"/>
      <c r="H66" s="437"/>
      <c r="I66" s="437"/>
      <c r="J66" s="437"/>
    </row>
    <row r="67" spans="2:10" ht="18.600000000000001" thickBot="1" x14ac:dyDescent="0.35">
      <c r="B67" s="436" t="s">
        <v>54</v>
      </c>
      <c r="C67" s="244"/>
      <c r="D67" s="244"/>
      <c r="E67" s="244"/>
      <c r="F67" s="244"/>
      <c r="G67" s="244"/>
      <c r="H67" s="244"/>
      <c r="I67" s="244"/>
      <c r="J67" s="244"/>
    </row>
    <row r="68" spans="2:10" x14ac:dyDescent="0.3">
      <c r="B68" s="439"/>
      <c r="C68" s="441" t="s">
        <v>55</v>
      </c>
      <c r="D68" s="441"/>
      <c r="E68" s="441"/>
      <c r="F68" s="443"/>
      <c r="G68" s="441" t="s">
        <v>56</v>
      </c>
      <c r="H68" s="441"/>
      <c r="I68" s="441"/>
      <c r="J68" s="224"/>
    </row>
    <row r="69" spans="2:10" x14ac:dyDescent="0.3">
      <c r="B69" s="440"/>
      <c r="C69" s="442"/>
      <c r="D69" s="442"/>
      <c r="E69" s="442"/>
      <c r="F69" s="444"/>
      <c r="G69" s="442"/>
      <c r="H69" s="442"/>
      <c r="I69" s="442"/>
      <c r="J69" s="225"/>
    </row>
    <row r="70" spans="2:10" ht="15" thickBot="1" x14ac:dyDescent="0.35">
      <c r="B70" s="226"/>
      <c r="C70" s="227" t="s">
        <v>37</v>
      </c>
      <c r="D70" s="228" t="s">
        <v>5</v>
      </c>
      <c r="E70" s="228" t="s">
        <v>6</v>
      </c>
      <c r="F70" s="229"/>
      <c r="G70" s="227" t="s">
        <v>37</v>
      </c>
      <c r="H70" s="228" t="s">
        <v>5</v>
      </c>
      <c r="I70" s="228" t="s">
        <v>6</v>
      </c>
      <c r="J70" s="230" t="s">
        <v>7</v>
      </c>
    </row>
    <row r="71" spans="2:10" ht="15" thickBot="1" x14ac:dyDescent="0.35">
      <c r="B71" s="245" t="s">
        <v>57</v>
      </c>
      <c r="C71" s="246">
        <v>44937</v>
      </c>
      <c r="D71" s="246">
        <v>130</v>
      </c>
      <c r="E71" s="247">
        <f>D71/C71</f>
        <v>2.8929390034937801E-3</v>
      </c>
      <c r="F71" s="248"/>
      <c r="G71" s="246">
        <v>6288</v>
      </c>
      <c r="H71" s="246">
        <v>48</v>
      </c>
      <c r="I71" s="249">
        <f>H71/G71</f>
        <v>7.6335877862595417E-3</v>
      </c>
      <c r="J71" s="250">
        <f>I71/E71</f>
        <v>2.6386964180857309</v>
      </c>
    </row>
    <row r="72" spans="2:10" ht="33.6" customHeight="1" x14ac:dyDescent="0.3">
      <c r="B72" s="453" t="s">
        <v>58</v>
      </c>
      <c r="C72" s="453"/>
      <c r="D72" s="453"/>
      <c r="E72" s="453"/>
      <c r="F72" s="453"/>
      <c r="G72" s="453"/>
      <c r="H72" s="453"/>
      <c r="I72" s="453"/>
      <c r="J72" s="453"/>
    </row>
    <row r="73" spans="2:10" ht="20.399999999999999" customHeight="1" x14ac:dyDescent="0.3">
      <c r="B73" s="437" t="s">
        <v>59</v>
      </c>
      <c r="C73" s="437"/>
      <c r="D73" s="437"/>
      <c r="E73" s="437"/>
      <c r="F73" s="437"/>
      <c r="G73" s="437"/>
      <c r="H73" s="437"/>
      <c r="I73" s="437"/>
      <c r="J73" s="437"/>
    </row>
    <row r="74" spans="2:10" x14ac:dyDescent="0.3">
      <c r="B74" s="437" t="s">
        <v>60</v>
      </c>
      <c r="C74" s="437"/>
      <c r="D74" s="437"/>
      <c r="E74" s="437"/>
      <c r="F74" s="437"/>
      <c r="G74" s="437"/>
      <c r="H74" s="437"/>
    </row>
    <row r="75" spans="2:10" x14ac:dyDescent="0.3">
      <c r="B75" s="432" t="s">
        <v>556</v>
      </c>
    </row>
  </sheetData>
  <mergeCells count="44">
    <mergeCell ref="B62:B63"/>
    <mergeCell ref="C62:E63"/>
    <mergeCell ref="F62:F63"/>
    <mergeCell ref="G62:I63"/>
    <mergeCell ref="B66:J66"/>
    <mergeCell ref="B73:J73"/>
    <mergeCell ref="B68:B69"/>
    <mergeCell ref="C68:E69"/>
    <mergeCell ref="F68:F69"/>
    <mergeCell ref="G68:I69"/>
    <mergeCell ref="B72:J72"/>
    <mergeCell ref="C11:C12"/>
    <mergeCell ref="D11:D12"/>
    <mergeCell ref="E11:E12"/>
    <mergeCell ref="H11:H12"/>
    <mergeCell ref="B23:B24"/>
    <mergeCell ref="C23:D24"/>
    <mergeCell ref="E23:E24"/>
    <mergeCell ref="F23:G24"/>
    <mergeCell ref="E33:E34"/>
    <mergeCell ref="B52:J52"/>
    <mergeCell ref="B54:B55"/>
    <mergeCell ref="C54:E55"/>
    <mergeCell ref="B60:J60"/>
    <mergeCell ref="B59:J59"/>
    <mergeCell ref="F54:F55"/>
    <mergeCell ref="G54:I55"/>
    <mergeCell ref="F33:G34"/>
    <mergeCell ref="B74:H74"/>
    <mergeCell ref="B3:H3"/>
    <mergeCell ref="B47:B48"/>
    <mergeCell ref="C47:E48"/>
    <mergeCell ref="F47:F48"/>
    <mergeCell ref="G47:I48"/>
    <mergeCell ref="B6:B7"/>
    <mergeCell ref="C6:D7"/>
    <mergeCell ref="E6:E7"/>
    <mergeCell ref="F6:G7"/>
    <mergeCell ref="G11:G12"/>
    <mergeCell ref="B20:H20"/>
    <mergeCell ref="B30:H30"/>
    <mergeCell ref="B44:H44"/>
    <mergeCell ref="B33:B34"/>
    <mergeCell ref="C33:D34"/>
  </mergeCells>
  <pageMargins left="0.7" right="0.7" top="0.35" bottom="0.27" header="0.17" footer="0.17"/>
  <pageSetup scale="90" orientation="landscape" r:id="rId1"/>
  <ignoredErrors>
    <ignoredError sqref="G28 G38"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J50"/>
  <sheetViews>
    <sheetView topLeftCell="A40" workbookViewId="0">
      <selection activeCell="B50" sqref="B50:G50"/>
    </sheetView>
  </sheetViews>
  <sheetFormatPr defaultColWidth="9.109375" defaultRowHeight="18" x14ac:dyDescent="0.3"/>
  <cols>
    <col min="1" max="1" width="9.109375" style="3"/>
    <col min="2" max="2" width="18.109375" style="13" customWidth="1"/>
    <col min="3" max="3" width="30.109375" style="14" bestFit="1" customWidth="1"/>
    <col min="4" max="4" width="22.33203125" style="3" customWidth="1"/>
    <col min="5" max="5" width="16.44140625" style="3" customWidth="1"/>
    <col min="6" max="6" width="12.6640625" style="3" customWidth="1"/>
    <col min="7" max="7" width="16.44140625" style="3" customWidth="1"/>
    <col min="8" max="16384" width="9.109375" style="3"/>
  </cols>
  <sheetData>
    <row r="2" spans="2:9" ht="23.4" x14ac:dyDescent="0.3">
      <c r="B2" s="30" t="s">
        <v>524</v>
      </c>
    </row>
    <row r="3" spans="2:9" ht="50.25" customHeight="1" x14ac:dyDescent="0.3">
      <c r="B3" s="459" t="s">
        <v>525</v>
      </c>
      <c r="C3" s="459"/>
      <c r="D3" s="459"/>
      <c r="E3" s="459"/>
      <c r="F3" s="459"/>
      <c r="G3" s="459"/>
    </row>
    <row r="4" spans="2:9" ht="15" customHeight="1" x14ac:dyDescent="0.3">
      <c r="B4" s="424"/>
      <c r="C4" s="424"/>
      <c r="D4" s="424"/>
      <c r="E4" s="424"/>
      <c r="F4" s="424"/>
      <c r="G4" s="424"/>
    </row>
    <row r="5" spans="2:9" x14ac:dyDescent="0.3">
      <c r="B5" s="28" t="s">
        <v>526</v>
      </c>
    </row>
    <row r="6" spans="2:9" ht="49.5" customHeight="1" x14ac:dyDescent="0.3">
      <c r="B6" s="1"/>
      <c r="C6" s="2"/>
      <c r="D6" s="481" t="s">
        <v>527</v>
      </c>
      <c r="E6" s="481" t="s">
        <v>528</v>
      </c>
      <c r="F6" s="481"/>
      <c r="G6" s="485" t="s">
        <v>489</v>
      </c>
      <c r="H6" s="472" t="s">
        <v>445</v>
      </c>
      <c r="I6" s="489" t="s">
        <v>490</v>
      </c>
    </row>
    <row r="7" spans="2:9" ht="17.25" customHeight="1" thickBot="1" x14ac:dyDescent="0.35">
      <c r="B7" s="4"/>
      <c r="C7" s="5"/>
      <c r="D7" s="482"/>
      <c r="E7" s="425" t="s">
        <v>5</v>
      </c>
      <c r="F7" s="6" t="s">
        <v>502</v>
      </c>
      <c r="G7" s="486"/>
      <c r="H7" s="473"/>
      <c r="I7" s="510"/>
    </row>
    <row r="8" spans="2:9" ht="14.4" x14ac:dyDescent="0.3">
      <c r="B8" s="501" t="s">
        <v>447</v>
      </c>
      <c r="C8" s="79" t="s">
        <v>448</v>
      </c>
      <c r="D8" s="80">
        <v>78</v>
      </c>
      <c r="E8" s="80">
        <v>25</v>
      </c>
      <c r="F8" s="81">
        <f>E8/D8</f>
        <v>0.32051282051282054</v>
      </c>
      <c r="G8" s="82">
        <f>F8/$F$10</f>
        <v>0.70512820512820518</v>
      </c>
      <c r="H8" s="271">
        <f t="shared" ref="H8:H17" si="0">F8/$F$17</f>
        <v>0.87464751787002426</v>
      </c>
      <c r="I8" s="252">
        <f t="shared" ref="I8:I17" si="1">F8/$F$15</f>
        <v>0.82644628099173556</v>
      </c>
    </row>
    <row r="9" spans="2:9" ht="14.4" x14ac:dyDescent="0.3">
      <c r="B9" s="502"/>
      <c r="C9" s="89" t="s">
        <v>449</v>
      </c>
      <c r="D9" s="90">
        <v>2</v>
      </c>
      <c r="E9" s="90">
        <v>1</v>
      </c>
      <c r="F9" s="91">
        <f>E9/D9</f>
        <v>0.5</v>
      </c>
      <c r="G9" s="92">
        <f t="shared" ref="G9:G17" si="2">F9/$F$10</f>
        <v>1.1000000000000001</v>
      </c>
      <c r="H9" s="271">
        <f t="shared" si="0"/>
        <v>1.3644501278772379</v>
      </c>
      <c r="I9" s="252">
        <f t="shared" si="1"/>
        <v>1.2892561983471074</v>
      </c>
    </row>
    <row r="10" spans="2:9" ht="14.4" x14ac:dyDescent="0.3">
      <c r="B10" s="502"/>
      <c r="C10" s="34" t="s">
        <v>12</v>
      </c>
      <c r="D10" s="35">
        <v>44</v>
      </c>
      <c r="E10" s="35">
        <v>20</v>
      </c>
      <c r="F10" s="36">
        <f t="shared" ref="F10:F47" si="3">E10/D10</f>
        <v>0.45454545454545453</v>
      </c>
      <c r="G10" s="40">
        <f t="shared" si="2"/>
        <v>1</v>
      </c>
      <c r="H10" s="271">
        <f t="shared" si="0"/>
        <v>1.2404092071611252</v>
      </c>
      <c r="I10" s="252">
        <f t="shared" si="1"/>
        <v>1.1720510894064613</v>
      </c>
    </row>
    <row r="11" spans="2:9" ht="14.4" x14ac:dyDescent="0.3">
      <c r="B11" s="502"/>
      <c r="C11" s="85" t="s">
        <v>450</v>
      </c>
      <c r="D11" s="86">
        <v>25</v>
      </c>
      <c r="E11" s="86">
        <v>8</v>
      </c>
      <c r="F11" s="87">
        <f t="shared" si="3"/>
        <v>0.32</v>
      </c>
      <c r="G11" s="88">
        <f t="shared" si="2"/>
        <v>0.70400000000000007</v>
      </c>
      <c r="H11" s="271">
        <f t="shared" si="0"/>
        <v>0.87324808184143221</v>
      </c>
      <c r="I11" s="252">
        <f t="shared" si="1"/>
        <v>0.82512396694214873</v>
      </c>
    </row>
    <row r="12" spans="2:9" ht="14.4" x14ac:dyDescent="0.3">
      <c r="B12" s="502"/>
      <c r="C12" s="89" t="s">
        <v>13</v>
      </c>
      <c r="D12" s="90">
        <v>411</v>
      </c>
      <c r="E12" s="90">
        <v>165</v>
      </c>
      <c r="F12" s="91">
        <f t="shared" si="3"/>
        <v>0.40145985401459855</v>
      </c>
      <c r="G12" s="92">
        <f t="shared" si="2"/>
        <v>0.88321167883211682</v>
      </c>
      <c r="H12" s="271">
        <f t="shared" si="0"/>
        <v>1.0955438982955923</v>
      </c>
      <c r="I12" s="252">
        <f t="shared" si="1"/>
        <v>1.0351692103516921</v>
      </c>
    </row>
    <row r="13" spans="2:9" ht="14.4" x14ac:dyDescent="0.3">
      <c r="B13" s="502"/>
      <c r="C13" s="53" t="s">
        <v>451</v>
      </c>
      <c r="D13" s="83">
        <v>69</v>
      </c>
      <c r="E13" s="83">
        <v>13</v>
      </c>
      <c r="F13" s="55">
        <f t="shared" si="3"/>
        <v>0.18840579710144928</v>
      </c>
      <c r="G13" s="84">
        <f t="shared" si="2"/>
        <v>0.41449275362318844</v>
      </c>
      <c r="H13" s="271">
        <f t="shared" si="0"/>
        <v>0.51414062789577075</v>
      </c>
      <c r="I13" s="252">
        <f t="shared" si="1"/>
        <v>0.48580668343514194</v>
      </c>
    </row>
    <row r="14" spans="2:9" ht="14.4" x14ac:dyDescent="0.3">
      <c r="B14" s="502"/>
      <c r="C14" s="53" t="s">
        <v>15</v>
      </c>
      <c r="D14" s="83">
        <v>27</v>
      </c>
      <c r="E14" s="83">
        <v>8</v>
      </c>
      <c r="F14" s="55">
        <f t="shared" si="3"/>
        <v>0.29629629629629628</v>
      </c>
      <c r="G14" s="84">
        <f t="shared" si="2"/>
        <v>0.65185185185185179</v>
      </c>
      <c r="H14" s="271">
        <f t="shared" si="0"/>
        <v>0.80856303874206681</v>
      </c>
      <c r="I14" s="252">
        <f t="shared" si="1"/>
        <v>0.76400367309458217</v>
      </c>
    </row>
    <row r="15" spans="2:9" ht="14.4" x14ac:dyDescent="0.3">
      <c r="B15" s="502"/>
      <c r="C15" s="89" t="s">
        <v>16</v>
      </c>
      <c r="D15" s="90">
        <v>312</v>
      </c>
      <c r="E15" s="90">
        <v>121</v>
      </c>
      <c r="F15" s="91">
        <f t="shared" si="3"/>
        <v>0.38782051282051283</v>
      </c>
      <c r="G15" s="92">
        <f t="shared" si="2"/>
        <v>0.85320512820512828</v>
      </c>
      <c r="H15" s="271">
        <f t="shared" si="0"/>
        <v>1.0583234966227293</v>
      </c>
      <c r="I15" s="252">
        <f t="shared" si="1"/>
        <v>1</v>
      </c>
    </row>
    <row r="16" spans="2:9" ht="14.4" x14ac:dyDescent="0.3">
      <c r="B16" s="502"/>
      <c r="C16" s="53" t="s">
        <v>20</v>
      </c>
      <c r="D16" s="83">
        <v>99</v>
      </c>
      <c r="E16" s="83">
        <v>30</v>
      </c>
      <c r="F16" s="55">
        <f t="shared" si="3"/>
        <v>0.30303030303030304</v>
      </c>
      <c r="G16" s="84">
        <f t="shared" si="2"/>
        <v>0.66666666666666674</v>
      </c>
      <c r="H16" s="272">
        <f t="shared" si="0"/>
        <v>0.8269394714407502</v>
      </c>
      <c r="I16" s="252">
        <f t="shared" si="1"/>
        <v>0.7813673929376409</v>
      </c>
    </row>
    <row r="17" spans="2:9" ht="15" thickBot="1" x14ac:dyDescent="0.35">
      <c r="B17" s="503"/>
      <c r="C17" s="121" t="s">
        <v>37</v>
      </c>
      <c r="D17" s="122">
        <f>SUM(D8:D16)</f>
        <v>1067</v>
      </c>
      <c r="E17" s="122">
        <f>SUM(E8:E16)</f>
        <v>391</v>
      </c>
      <c r="F17" s="123">
        <f t="shared" si="3"/>
        <v>0.36644798500468606</v>
      </c>
      <c r="G17" s="124">
        <f t="shared" si="2"/>
        <v>0.80618556701030941</v>
      </c>
      <c r="H17" s="273">
        <f t="shared" si="0"/>
        <v>1</v>
      </c>
      <c r="I17" s="274">
        <f t="shared" si="1"/>
        <v>0.94489067207819877</v>
      </c>
    </row>
    <row r="18" spans="2:9" ht="14.4" x14ac:dyDescent="0.3">
      <c r="B18" s="506" t="s">
        <v>452</v>
      </c>
      <c r="C18" s="25" t="s">
        <v>25</v>
      </c>
      <c r="D18" s="26">
        <v>675</v>
      </c>
      <c r="E18" s="26">
        <v>268</v>
      </c>
      <c r="F18" s="27">
        <f t="shared" si="3"/>
        <v>0.39703703703703702</v>
      </c>
      <c r="G18" s="39">
        <f>F18/$F$18</f>
        <v>1</v>
      </c>
      <c r="H18" s="272">
        <f>F18/$F$21</f>
        <v>1.0834744719143694</v>
      </c>
    </row>
    <row r="19" spans="2:9" ht="14.4" x14ac:dyDescent="0.3">
      <c r="B19" s="511"/>
      <c r="C19" s="125" t="s">
        <v>24</v>
      </c>
      <c r="D19" s="127">
        <v>342</v>
      </c>
      <c r="E19" s="127">
        <v>110</v>
      </c>
      <c r="F19" s="128">
        <f t="shared" si="3"/>
        <v>0.32163742690058478</v>
      </c>
      <c r="G19" s="129">
        <f t="shared" ref="G19:G21" si="4">F19/$F$18</f>
        <v>0.81009426551453256</v>
      </c>
      <c r="H19" s="272">
        <f>F19/$F$21</f>
        <v>0.87771645652921726</v>
      </c>
    </row>
    <row r="20" spans="2:9" ht="14.4" x14ac:dyDescent="0.3">
      <c r="B20" s="511"/>
      <c r="C20" s="53" t="s">
        <v>453</v>
      </c>
      <c r="D20" s="83">
        <v>50</v>
      </c>
      <c r="E20" s="83">
        <v>13</v>
      </c>
      <c r="F20" s="55">
        <f t="shared" si="3"/>
        <v>0.26</v>
      </c>
      <c r="G20" s="84">
        <f t="shared" si="4"/>
        <v>0.6548507462686568</v>
      </c>
      <c r="H20" s="272">
        <f>F20/$F$21</f>
        <v>0.70951406649616366</v>
      </c>
    </row>
    <row r="21" spans="2:9" ht="15" thickBot="1" x14ac:dyDescent="0.35">
      <c r="B21" s="512"/>
      <c r="C21" s="130" t="s">
        <v>37</v>
      </c>
      <c r="D21" s="131">
        <f>SUM(D18:D20)</f>
        <v>1067</v>
      </c>
      <c r="E21" s="131">
        <f>SUM(E18:E20)</f>
        <v>391</v>
      </c>
      <c r="F21" s="132">
        <f t="shared" si="3"/>
        <v>0.36644798500468606</v>
      </c>
      <c r="G21" s="133">
        <f t="shared" si="4"/>
        <v>0.92295667864986231</v>
      </c>
      <c r="H21" s="273">
        <f>F21/$F$21</f>
        <v>1</v>
      </c>
    </row>
    <row r="22" spans="2:9" ht="14.4" x14ac:dyDescent="0.3">
      <c r="B22" s="501" t="s">
        <v>454</v>
      </c>
      <c r="C22" s="79" t="s">
        <v>455</v>
      </c>
      <c r="D22" s="80">
        <v>183</v>
      </c>
      <c r="E22" s="80">
        <v>53</v>
      </c>
      <c r="F22" s="81">
        <f t="shared" si="3"/>
        <v>0.2896174863387978</v>
      </c>
      <c r="G22" s="82">
        <f>F22/$F$28</f>
        <v>0.49648711943793905</v>
      </c>
      <c r="H22" s="272">
        <f t="shared" ref="H22:H29" si="5">F22/$F$29</f>
        <v>0.78090578777215114</v>
      </c>
    </row>
    <row r="23" spans="2:9" ht="14.4" x14ac:dyDescent="0.3">
      <c r="B23" s="504"/>
      <c r="C23" s="108" t="s">
        <v>456</v>
      </c>
      <c r="D23" s="109">
        <v>422</v>
      </c>
      <c r="E23" s="109">
        <v>157</v>
      </c>
      <c r="F23" s="110">
        <f t="shared" si="3"/>
        <v>0.37203791469194314</v>
      </c>
      <c r="G23" s="111">
        <f t="shared" ref="G23:G29" si="6">F23/$F$28</f>
        <v>0.63777928232904535</v>
      </c>
      <c r="H23" s="272">
        <f t="shared" si="5"/>
        <v>1.0031388799285379</v>
      </c>
    </row>
    <row r="24" spans="2:9" ht="14.4" x14ac:dyDescent="0.3">
      <c r="B24" s="504"/>
      <c r="C24" s="53" t="s">
        <v>457</v>
      </c>
      <c r="D24" s="83">
        <v>141</v>
      </c>
      <c r="E24" s="83">
        <v>51</v>
      </c>
      <c r="F24" s="55">
        <f t="shared" si="3"/>
        <v>0.36170212765957449</v>
      </c>
      <c r="G24" s="84">
        <f t="shared" si="6"/>
        <v>0.62006079027355621</v>
      </c>
      <c r="H24" s="272">
        <f t="shared" si="5"/>
        <v>0.97527013478890512</v>
      </c>
    </row>
    <row r="25" spans="2:9" ht="14.4" x14ac:dyDescent="0.3">
      <c r="B25" s="504"/>
      <c r="C25" s="53" t="s">
        <v>458</v>
      </c>
      <c r="D25" s="83">
        <v>140</v>
      </c>
      <c r="E25" s="83">
        <v>53</v>
      </c>
      <c r="F25" s="55">
        <f t="shared" si="3"/>
        <v>0.37857142857142856</v>
      </c>
      <c r="G25" s="84">
        <f t="shared" si="6"/>
        <v>0.64897959183673459</v>
      </c>
      <c r="H25" s="272">
        <f t="shared" si="5"/>
        <v>1.0207554225878834</v>
      </c>
    </row>
    <row r="26" spans="2:9" ht="14.4" x14ac:dyDescent="0.3">
      <c r="B26" s="504"/>
      <c r="C26" s="53" t="s">
        <v>459</v>
      </c>
      <c r="D26" s="83">
        <v>93</v>
      </c>
      <c r="E26" s="83">
        <v>39</v>
      </c>
      <c r="F26" s="55">
        <f t="shared" si="3"/>
        <v>0.41935483870967744</v>
      </c>
      <c r="G26" s="84">
        <f t="shared" si="6"/>
        <v>0.71889400921658986</v>
      </c>
      <c r="H26" s="272">
        <f t="shared" si="5"/>
        <v>1.1307211619658843</v>
      </c>
    </row>
    <row r="27" spans="2:9" ht="14.4" x14ac:dyDescent="0.3">
      <c r="B27" s="504"/>
      <c r="C27" s="89" t="s">
        <v>460</v>
      </c>
      <c r="D27" s="90">
        <v>39</v>
      </c>
      <c r="E27" s="90">
        <v>22</v>
      </c>
      <c r="F27" s="91">
        <f t="shared" si="3"/>
        <v>0.5641025641025641</v>
      </c>
      <c r="G27" s="92">
        <f t="shared" si="6"/>
        <v>0.96703296703296693</v>
      </c>
      <c r="H27" s="272">
        <f t="shared" si="5"/>
        <v>1.5210095314807357</v>
      </c>
    </row>
    <row r="28" spans="2:9" ht="14.4" x14ac:dyDescent="0.3">
      <c r="B28" s="504"/>
      <c r="C28" s="143" t="s">
        <v>461</v>
      </c>
      <c r="D28" s="144">
        <v>12</v>
      </c>
      <c r="E28" s="144">
        <v>7</v>
      </c>
      <c r="F28" s="145">
        <f t="shared" si="3"/>
        <v>0.58333333333333337</v>
      </c>
      <c r="G28" s="146">
        <f t="shared" si="6"/>
        <v>1</v>
      </c>
      <c r="H28" s="272">
        <f t="shared" si="5"/>
        <v>1.5728621291448519</v>
      </c>
    </row>
    <row r="29" spans="2:9" ht="15" thickBot="1" x14ac:dyDescent="0.35">
      <c r="B29" s="505"/>
      <c r="C29" s="121" t="s">
        <v>37</v>
      </c>
      <c r="D29" s="122">
        <f>SUM(D22:D28)</f>
        <v>1030</v>
      </c>
      <c r="E29" s="122">
        <f>SUM(E22:E28)</f>
        <v>382</v>
      </c>
      <c r="F29" s="123">
        <f t="shared" si="3"/>
        <v>0.37087378640776697</v>
      </c>
      <c r="G29" s="124">
        <f t="shared" si="6"/>
        <v>0.63578363384188619</v>
      </c>
      <c r="H29" s="273">
        <f t="shared" si="5"/>
        <v>1</v>
      </c>
    </row>
    <row r="30" spans="2:9" ht="15" customHeight="1" x14ac:dyDescent="0.3">
      <c r="B30" s="506" t="s">
        <v>462</v>
      </c>
      <c r="C30" s="79" t="s">
        <v>491</v>
      </c>
      <c r="D30" s="80">
        <v>88</v>
      </c>
      <c r="E30" s="80">
        <v>3</v>
      </c>
      <c r="F30" s="81">
        <f t="shared" si="3"/>
        <v>3.4090909090909088E-2</v>
      </c>
      <c r="G30" s="82">
        <f>F30/$F$31</f>
        <v>8.6018041237113388E-2</v>
      </c>
      <c r="H30" s="272">
        <f>F30/$F$32</f>
        <v>9.303069053708439E-2</v>
      </c>
    </row>
    <row r="31" spans="2:9" ht="15" customHeight="1" x14ac:dyDescent="0.3">
      <c r="B31" s="507"/>
      <c r="C31" s="34" t="s">
        <v>492</v>
      </c>
      <c r="D31" s="135">
        <v>979</v>
      </c>
      <c r="E31" s="35">
        <v>388</v>
      </c>
      <c r="F31" s="36">
        <f t="shared" si="3"/>
        <v>0.39632277834525026</v>
      </c>
      <c r="G31" s="40">
        <f>F31/$F$31</f>
        <v>1</v>
      </c>
      <c r="H31" s="272">
        <f>F31/$F$32</f>
        <v>1.0815253311876778</v>
      </c>
    </row>
    <row r="32" spans="2:9" ht="15.75" customHeight="1" thickBot="1" x14ac:dyDescent="0.35">
      <c r="B32" s="508"/>
      <c r="C32" s="130" t="s">
        <v>37</v>
      </c>
      <c r="D32" s="131">
        <f>SUM(D30:D31)</f>
        <v>1067</v>
      </c>
      <c r="E32" s="131">
        <f>SUM(E30:E31)</f>
        <v>391</v>
      </c>
      <c r="F32" s="132">
        <f t="shared" si="3"/>
        <v>0.36644798500468606</v>
      </c>
      <c r="G32" s="133">
        <f>F32/$F$31</f>
        <v>0.92462004463811254</v>
      </c>
      <c r="H32" s="273">
        <f>F32/$F$32</f>
        <v>1</v>
      </c>
    </row>
    <row r="33" spans="2:10" ht="15" customHeight="1" x14ac:dyDescent="0.3">
      <c r="B33" s="501" t="s">
        <v>465</v>
      </c>
      <c r="C33" s="25" t="s">
        <v>466</v>
      </c>
      <c r="D33" s="26">
        <v>692</v>
      </c>
      <c r="E33" s="26">
        <v>257</v>
      </c>
      <c r="F33" s="27">
        <f t="shared" si="3"/>
        <v>0.37138728323699421</v>
      </c>
      <c r="G33" s="39">
        <f>F33/$F$33</f>
        <v>1</v>
      </c>
      <c r="H33" s="272">
        <f>F33/$F$35</f>
        <v>1.0134788522093934</v>
      </c>
    </row>
    <row r="34" spans="2:10" ht="15" customHeight="1" x14ac:dyDescent="0.3">
      <c r="B34" s="504"/>
      <c r="C34" s="41" t="s">
        <v>467</v>
      </c>
      <c r="D34" s="112">
        <v>375</v>
      </c>
      <c r="E34" s="112">
        <v>134</v>
      </c>
      <c r="F34" s="43">
        <f t="shared" si="3"/>
        <v>0.35733333333333334</v>
      </c>
      <c r="G34" s="113">
        <f t="shared" ref="G34:G35" si="7">F34/$F$33</f>
        <v>0.96215823605706874</v>
      </c>
      <c r="H34" s="272">
        <f>F34/$F$35</f>
        <v>0.97512702472293256</v>
      </c>
    </row>
    <row r="35" spans="2:10" ht="15.75" customHeight="1" thickBot="1" x14ac:dyDescent="0.35">
      <c r="B35" s="505"/>
      <c r="C35" s="114" t="s">
        <v>37</v>
      </c>
      <c r="D35" s="115">
        <f>SUM(D33:D34)</f>
        <v>1067</v>
      </c>
      <c r="E35" s="115">
        <f>SUM(E33:E34)</f>
        <v>391</v>
      </c>
      <c r="F35" s="116">
        <f t="shared" si="3"/>
        <v>0.36644798500468606</v>
      </c>
      <c r="G35" s="117">
        <f t="shared" si="7"/>
        <v>0.98670041098538042</v>
      </c>
      <c r="H35" s="273">
        <f>F35/$F$32</f>
        <v>1</v>
      </c>
    </row>
    <row r="36" spans="2:10" ht="15" customHeight="1" x14ac:dyDescent="0.3">
      <c r="B36" s="506" t="s">
        <v>468</v>
      </c>
      <c r="C36" s="79" t="s">
        <v>469</v>
      </c>
      <c r="D36" s="80">
        <v>73</v>
      </c>
      <c r="E36" s="80">
        <v>3</v>
      </c>
      <c r="F36" s="81">
        <f t="shared" si="3"/>
        <v>4.1095890410958902E-2</v>
      </c>
      <c r="G36" s="82">
        <f>F36/$F$37</f>
        <v>0.10528173986725038</v>
      </c>
      <c r="H36" s="272">
        <f>F36/$F$38</f>
        <v>0.11214658585292364</v>
      </c>
    </row>
    <row r="37" spans="2:10" ht="15" customHeight="1" x14ac:dyDescent="0.3">
      <c r="B37" s="507"/>
      <c r="C37" s="7" t="s">
        <v>470</v>
      </c>
      <c r="D37" s="8">
        <f>D38-D36</f>
        <v>994</v>
      </c>
      <c r="E37" s="24">
        <f>E38-E36</f>
        <v>388</v>
      </c>
      <c r="F37" s="9">
        <f t="shared" si="3"/>
        <v>0.3903420523138833</v>
      </c>
      <c r="G37" s="38">
        <f t="shared" ref="G37:G38" si="8">F37/$F$37</f>
        <v>1</v>
      </c>
      <c r="H37" s="272">
        <f>F37/$F$38</f>
        <v>1.065204526391083</v>
      </c>
    </row>
    <row r="38" spans="2:10" ht="15.75" customHeight="1" thickBot="1" x14ac:dyDescent="0.35">
      <c r="B38" s="508"/>
      <c r="C38" s="97" t="s">
        <v>37</v>
      </c>
      <c r="D38" s="98">
        <v>1067</v>
      </c>
      <c r="E38" s="119">
        <v>391</v>
      </c>
      <c r="F38" s="99">
        <f t="shared" si="3"/>
        <v>0.36644798500468606</v>
      </c>
      <c r="G38" s="100">
        <f t="shared" si="8"/>
        <v>0.93878684818210811</v>
      </c>
      <c r="H38" s="273">
        <f>F38/$F$38</f>
        <v>1</v>
      </c>
    </row>
    <row r="39" spans="2:10" ht="15" customHeight="1" x14ac:dyDescent="0.3">
      <c r="B39" s="501" t="s">
        <v>471</v>
      </c>
      <c r="C39" s="79" t="s">
        <v>472</v>
      </c>
      <c r="D39" s="80">
        <v>84</v>
      </c>
      <c r="E39" s="80">
        <v>6</v>
      </c>
      <c r="F39" s="81">
        <f t="shared" si="3"/>
        <v>7.1428571428571425E-2</v>
      </c>
      <c r="G39" s="82">
        <f>F39/$F$40</f>
        <v>0.19795918367346937</v>
      </c>
      <c r="H39" s="272">
        <f>F39/$F$41</f>
        <v>0.12879064669345999</v>
      </c>
    </row>
    <row r="40" spans="2:10" ht="15" customHeight="1" x14ac:dyDescent="0.3">
      <c r="B40" s="504"/>
      <c r="C40" s="34" t="s">
        <v>473</v>
      </c>
      <c r="D40" s="135">
        <v>1067</v>
      </c>
      <c r="E40" s="35">
        <f>E41-E39</f>
        <v>385</v>
      </c>
      <c r="F40" s="36">
        <f t="shared" si="3"/>
        <v>0.36082474226804123</v>
      </c>
      <c r="G40" s="40">
        <f>F40/$F$40</f>
        <v>1</v>
      </c>
      <c r="H40" s="272">
        <f>F40/$F$41</f>
        <v>0.65059192659582876</v>
      </c>
    </row>
    <row r="41" spans="2:10" ht="15.75" customHeight="1" thickBot="1" x14ac:dyDescent="0.35">
      <c r="B41" s="505"/>
      <c r="C41" s="104" t="s">
        <v>37</v>
      </c>
      <c r="D41" s="105">
        <v>705</v>
      </c>
      <c r="E41" s="118">
        <v>391</v>
      </c>
      <c r="F41" s="106">
        <f t="shared" si="3"/>
        <v>0.55460992907801421</v>
      </c>
      <c r="G41" s="107">
        <f>F41/$F$40</f>
        <v>1.5370618034447823</v>
      </c>
      <c r="H41" s="273">
        <f>F41/$F$41</f>
        <v>1</v>
      </c>
    </row>
    <row r="42" spans="2:10" ht="15" customHeight="1" x14ac:dyDescent="0.3">
      <c r="B42" s="506" t="s">
        <v>474</v>
      </c>
      <c r="C42" s="79" t="s">
        <v>475</v>
      </c>
      <c r="D42" s="80">
        <v>32</v>
      </c>
      <c r="E42" s="80">
        <v>0</v>
      </c>
      <c r="F42" s="81">
        <f>E42/D42</f>
        <v>0</v>
      </c>
      <c r="G42" s="82">
        <f t="shared" ref="G42:G44" si="9">F42/$F$43</f>
        <v>0</v>
      </c>
      <c r="H42" s="272">
        <f>F42/$F$44</f>
        <v>0</v>
      </c>
    </row>
    <row r="43" spans="2:10" ht="15" customHeight="1" x14ac:dyDescent="0.3">
      <c r="B43" s="507"/>
      <c r="C43" s="7" t="s">
        <v>476</v>
      </c>
      <c r="D43" s="8">
        <f>D44-D42</f>
        <v>1035</v>
      </c>
      <c r="E43" s="24">
        <f>E44-E42</f>
        <v>391</v>
      </c>
      <c r="F43" s="9">
        <f t="shared" si="3"/>
        <v>0.37777777777777777</v>
      </c>
      <c r="G43" s="38">
        <f t="shared" si="9"/>
        <v>1</v>
      </c>
      <c r="H43" s="272">
        <f>F43/$F$44</f>
        <v>1.0309178743961351</v>
      </c>
    </row>
    <row r="44" spans="2:10" ht="15.75" customHeight="1" thickBot="1" x14ac:dyDescent="0.35">
      <c r="B44" s="507"/>
      <c r="C44" s="93" t="s">
        <v>37</v>
      </c>
      <c r="D44" s="120">
        <v>1067</v>
      </c>
      <c r="E44" s="94">
        <v>391</v>
      </c>
      <c r="F44" s="95">
        <f t="shared" si="3"/>
        <v>0.36644798500468606</v>
      </c>
      <c r="G44" s="96">
        <f t="shared" si="9"/>
        <v>0.97000937207122784</v>
      </c>
      <c r="H44" s="273">
        <f>F44/$F$44</f>
        <v>1</v>
      </c>
    </row>
    <row r="45" spans="2:10" ht="15" customHeight="1" x14ac:dyDescent="0.3">
      <c r="B45" s="501" t="s">
        <v>477</v>
      </c>
      <c r="C45" s="79" t="s">
        <v>478</v>
      </c>
      <c r="D45" s="80">
        <v>13</v>
      </c>
      <c r="E45" s="80">
        <v>3</v>
      </c>
      <c r="F45" s="81">
        <f t="shared" si="3"/>
        <v>0.23076923076923078</v>
      </c>
      <c r="G45" s="82">
        <f>F45/$F$46</f>
        <v>0.62688342585249812</v>
      </c>
      <c r="H45" s="272">
        <f>F45/$F$44</f>
        <v>0.62974621286641741</v>
      </c>
    </row>
    <row r="46" spans="2:10" ht="15" customHeight="1" x14ac:dyDescent="0.3">
      <c r="B46" s="504"/>
      <c r="C46" s="7" t="s">
        <v>479</v>
      </c>
      <c r="D46" s="8">
        <f>D47-D45</f>
        <v>1054</v>
      </c>
      <c r="E46" s="24">
        <f>E47-E45</f>
        <v>388</v>
      </c>
      <c r="F46" s="9">
        <f t="shared" si="3"/>
        <v>0.36812144212523717</v>
      </c>
      <c r="G46" s="38">
        <f>F46/$F$46</f>
        <v>1</v>
      </c>
      <c r="H46" s="272">
        <f>F46/$F$44</f>
        <v>1.004566697564266</v>
      </c>
    </row>
    <row r="47" spans="2:10" ht="15.75" customHeight="1" thickBot="1" x14ac:dyDescent="0.35">
      <c r="B47" s="505"/>
      <c r="C47" s="114" t="s">
        <v>37</v>
      </c>
      <c r="D47" s="105">
        <v>1067</v>
      </c>
      <c r="E47" s="118">
        <v>391</v>
      </c>
      <c r="F47" s="106">
        <f t="shared" si="3"/>
        <v>0.36644798500468606</v>
      </c>
      <c r="G47" s="107">
        <f>F47/$F$46</f>
        <v>0.99545406235809053</v>
      </c>
      <c r="H47" s="273">
        <f>F47/$F$47</f>
        <v>1</v>
      </c>
    </row>
    <row r="48" spans="2:10" ht="15" customHeight="1" x14ac:dyDescent="0.3">
      <c r="B48" s="251" t="s">
        <v>493</v>
      </c>
      <c r="C48" s="251"/>
      <c r="D48" s="251"/>
      <c r="E48" s="251"/>
      <c r="F48" s="251"/>
      <c r="G48" s="251"/>
      <c r="H48" s="37"/>
      <c r="I48" s="37"/>
      <c r="J48" s="37"/>
    </row>
    <row r="49" spans="2:10" ht="30" customHeight="1" x14ac:dyDescent="0.3">
      <c r="B49" s="514" t="s">
        <v>46</v>
      </c>
      <c r="C49" s="514"/>
      <c r="D49" s="514"/>
      <c r="E49" s="514"/>
      <c r="F49" s="514"/>
      <c r="G49" s="514"/>
      <c r="H49" s="37"/>
      <c r="I49" s="37"/>
      <c r="J49" s="37"/>
    </row>
    <row r="50" spans="2:10" ht="43.5" customHeight="1" x14ac:dyDescent="0.3">
      <c r="B50" s="514" t="s">
        <v>495</v>
      </c>
      <c r="C50" s="514"/>
      <c r="D50" s="514"/>
      <c r="E50" s="514"/>
      <c r="F50" s="514"/>
      <c r="G50" s="514"/>
    </row>
  </sheetData>
  <mergeCells count="17">
    <mergeCell ref="H6:H7"/>
    <mergeCell ref="I6:I7"/>
    <mergeCell ref="B18:B21"/>
    <mergeCell ref="B49:G49"/>
    <mergeCell ref="B50:G50"/>
    <mergeCell ref="B45:B47"/>
    <mergeCell ref="B22:B29"/>
    <mergeCell ref="B30:B32"/>
    <mergeCell ref="B33:B35"/>
    <mergeCell ref="B36:B38"/>
    <mergeCell ref="B39:B41"/>
    <mergeCell ref="B42:B44"/>
    <mergeCell ref="B3:G3"/>
    <mergeCell ref="D6:D7"/>
    <mergeCell ref="E6:F6"/>
    <mergeCell ref="G6:G7"/>
    <mergeCell ref="B8:B17"/>
  </mergeCells>
  <pageMargins left="0.49" right="0.38" top="0.75" bottom="0.75" header="0.3" footer="0.3"/>
  <pageSetup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7"/>
  <sheetViews>
    <sheetView topLeftCell="A43" zoomScaleNormal="100" workbookViewId="0">
      <selection activeCell="B2" sqref="B2:H57"/>
    </sheetView>
  </sheetViews>
  <sheetFormatPr defaultColWidth="9.109375" defaultRowHeight="18" x14ac:dyDescent="0.3"/>
  <cols>
    <col min="1" max="1" width="9.109375" style="3"/>
    <col min="2" max="2" width="18.109375" style="13" customWidth="1"/>
    <col min="3" max="3" width="30" style="14" customWidth="1"/>
    <col min="4" max="4" width="20" style="3" customWidth="1"/>
    <col min="5" max="5" width="14" style="3" customWidth="1"/>
    <col min="6" max="6" width="11.33203125" style="3" customWidth="1"/>
    <col min="7" max="7" width="13.88671875" style="3" customWidth="1"/>
    <col min="8" max="8" width="12.6640625" style="3" customWidth="1"/>
    <col min="9" max="9" width="8" style="3" customWidth="1"/>
    <col min="10" max="10" width="0" style="3" hidden="1" customWidth="1"/>
    <col min="11" max="16384" width="9.109375" style="3"/>
  </cols>
  <sheetData>
    <row r="2" spans="2:14" ht="23.4" x14ac:dyDescent="0.3">
      <c r="B2" s="30" t="s">
        <v>524</v>
      </c>
    </row>
    <row r="3" spans="2:14" ht="48.75" customHeight="1" x14ac:dyDescent="0.3">
      <c r="B3" s="459" t="s">
        <v>525</v>
      </c>
      <c r="C3" s="459"/>
      <c r="D3" s="459"/>
      <c r="E3" s="459"/>
      <c r="F3" s="459"/>
      <c r="G3" s="459"/>
    </row>
    <row r="4" spans="2:14" ht="15" customHeight="1" x14ac:dyDescent="0.3"/>
    <row r="5" spans="2:14" ht="18.600000000000001" thickBot="1" x14ac:dyDescent="0.35">
      <c r="B5" s="28" t="s">
        <v>526</v>
      </c>
    </row>
    <row r="6" spans="2:14" ht="63" customHeight="1" thickTop="1" x14ac:dyDescent="0.3">
      <c r="B6" s="18"/>
      <c r="C6" s="19"/>
      <c r="D6" s="515" t="s">
        <v>527</v>
      </c>
      <c r="E6" s="515" t="s">
        <v>528</v>
      </c>
      <c r="F6" s="515"/>
      <c r="G6" s="492" t="s">
        <v>501</v>
      </c>
      <c r="H6" s="470" t="s">
        <v>444</v>
      </c>
      <c r="J6" s="489" t="s">
        <v>445</v>
      </c>
    </row>
    <row r="7" spans="2:14" ht="28.5" customHeight="1" thickBot="1" x14ac:dyDescent="0.35">
      <c r="B7" s="20"/>
      <c r="C7" s="5"/>
      <c r="D7" s="482"/>
      <c r="E7" s="425" t="s">
        <v>5</v>
      </c>
      <c r="F7" s="6" t="s">
        <v>502</v>
      </c>
      <c r="G7" s="493"/>
      <c r="H7" s="471"/>
      <c r="J7" s="489"/>
    </row>
    <row r="8" spans="2:14" ht="15" thickTop="1" x14ac:dyDescent="0.3">
      <c r="B8" s="465" t="s">
        <v>447</v>
      </c>
      <c r="C8" s="76" t="s">
        <v>448</v>
      </c>
      <c r="D8" s="77">
        <v>135</v>
      </c>
      <c r="E8" s="77">
        <v>36</v>
      </c>
      <c r="F8" s="78">
        <f>E8/D8</f>
        <v>0.26666666666666666</v>
      </c>
      <c r="G8" s="408">
        <f>F8/MAX($F$8:$F$17)</f>
        <v>0.50370370370370365</v>
      </c>
      <c r="H8" s="344">
        <f t="shared" ref="H8:H16" si="0">F8-$F$17</f>
        <v>-0.1444753946146704</v>
      </c>
      <c r="J8" s="258">
        <f t="shared" ref="J8:J17" si="1">F8/$F$17</f>
        <v>0.64859981933152666</v>
      </c>
    </row>
    <row r="9" spans="2:14" ht="14.4" x14ac:dyDescent="0.3">
      <c r="B9" s="466"/>
      <c r="C9" s="284" t="s">
        <v>449</v>
      </c>
      <c r="D9" s="285">
        <v>5</v>
      </c>
      <c r="E9" s="285">
        <v>2</v>
      </c>
      <c r="F9" s="286">
        <f>E9/D9</f>
        <v>0.4</v>
      </c>
      <c r="G9" s="378">
        <f t="shared" ref="G9:G17" si="2">F9/MAX($F$8:$F$17)</f>
        <v>0.75555555555555554</v>
      </c>
      <c r="H9" s="344">
        <f t="shared" si="0"/>
        <v>-1.1142061281337046E-2</v>
      </c>
      <c r="J9" s="320">
        <f t="shared" si="1"/>
        <v>0.97289972899728994</v>
      </c>
    </row>
    <row r="10" spans="2:14" ht="14.4" x14ac:dyDescent="0.3">
      <c r="B10" s="466"/>
      <c r="C10" s="41" t="s">
        <v>12</v>
      </c>
      <c r="D10" s="42">
        <v>85</v>
      </c>
      <c r="E10" s="42">
        <v>45</v>
      </c>
      <c r="F10" s="43">
        <f t="shared" ref="F10:F47" si="3">E10/D10</f>
        <v>0.52941176470588236</v>
      </c>
      <c r="G10" s="103">
        <f t="shared" si="2"/>
        <v>1</v>
      </c>
      <c r="H10" s="347">
        <f t="shared" si="0"/>
        <v>0.11826970342454529</v>
      </c>
      <c r="J10" s="355">
        <f t="shared" si="1"/>
        <v>1.2876614060258249</v>
      </c>
      <c r="N10" s="252"/>
    </row>
    <row r="11" spans="2:14" ht="14.4" x14ac:dyDescent="0.3">
      <c r="B11" s="466"/>
      <c r="C11" s="278" t="s">
        <v>450</v>
      </c>
      <c r="D11" s="279">
        <v>57</v>
      </c>
      <c r="E11" s="279">
        <v>29</v>
      </c>
      <c r="F11" s="280">
        <f t="shared" si="3"/>
        <v>0.50877192982456143</v>
      </c>
      <c r="G11" s="376">
        <f t="shared" si="2"/>
        <v>0.96101364522417154</v>
      </c>
      <c r="H11" s="344">
        <f t="shared" si="0"/>
        <v>9.7629868543224363E-2</v>
      </c>
      <c r="J11" s="356">
        <f t="shared" si="1"/>
        <v>1.23746018161936</v>
      </c>
      <c r="N11" s="252"/>
    </row>
    <row r="12" spans="2:14" ht="14.4" x14ac:dyDescent="0.3">
      <c r="B12" s="466"/>
      <c r="C12" s="89" t="s">
        <v>13</v>
      </c>
      <c r="D12" s="134">
        <v>675</v>
      </c>
      <c r="E12" s="134">
        <v>289</v>
      </c>
      <c r="F12" s="91">
        <f t="shared" si="3"/>
        <v>0.42814814814814817</v>
      </c>
      <c r="G12" s="103">
        <f t="shared" si="2"/>
        <v>0.80872427983539097</v>
      </c>
      <c r="H12" s="347">
        <f t="shared" si="0"/>
        <v>1.7006086866811099E-2</v>
      </c>
      <c r="J12" s="258">
        <f t="shared" si="1"/>
        <v>1.0413630432600622</v>
      </c>
      <c r="N12" s="252"/>
    </row>
    <row r="13" spans="2:14" ht="14.4" x14ac:dyDescent="0.3">
      <c r="B13" s="466"/>
      <c r="C13" s="288" t="s">
        <v>451</v>
      </c>
      <c r="D13" s="289">
        <v>164</v>
      </c>
      <c r="E13" s="289">
        <v>55</v>
      </c>
      <c r="F13" s="290">
        <f t="shared" si="3"/>
        <v>0.33536585365853661</v>
      </c>
      <c r="G13" s="430">
        <f t="shared" si="2"/>
        <v>0.63346883468834692</v>
      </c>
      <c r="H13" s="344">
        <f t="shared" si="0"/>
        <v>-7.5776207622800462E-2</v>
      </c>
      <c r="J13" s="369">
        <f t="shared" si="1"/>
        <v>0.81569337034833767</v>
      </c>
      <c r="N13" s="252"/>
    </row>
    <row r="14" spans="2:14" ht="14.4" x14ac:dyDescent="0.3">
      <c r="B14" s="466"/>
      <c r="C14" s="89" t="s">
        <v>15</v>
      </c>
      <c r="D14" s="134">
        <v>49</v>
      </c>
      <c r="E14" s="134">
        <v>13</v>
      </c>
      <c r="F14" s="91">
        <f t="shared" si="3"/>
        <v>0.26530612244897961</v>
      </c>
      <c r="G14" s="103">
        <f t="shared" si="2"/>
        <v>0.50113378684807264</v>
      </c>
      <c r="H14" s="344">
        <f t="shared" si="0"/>
        <v>-0.14583593883235746</v>
      </c>
      <c r="J14" s="258">
        <f t="shared" si="1"/>
        <v>0.64529063657983521</v>
      </c>
      <c r="N14" s="252"/>
    </row>
    <row r="15" spans="2:14" ht="14.4" x14ac:dyDescent="0.3">
      <c r="B15" s="466"/>
      <c r="C15" s="288" t="s">
        <v>16</v>
      </c>
      <c r="D15" s="289">
        <v>530</v>
      </c>
      <c r="E15" s="289">
        <v>219</v>
      </c>
      <c r="F15" s="290">
        <f t="shared" si="3"/>
        <v>0.41320754716981134</v>
      </c>
      <c r="G15" s="430">
        <f t="shared" si="2"/>
        <v>0.7805031446540881</v>
      </c>
      <c r="H15" s="344">
        <f t="shared" si="0"/>
        <v>2.0654858884742722E-3</v>
      </c>
      <c r="J15" s="357">
        <f t="shared" si="1"/>
        <v>1.0050237766528609</v>
      </c>
      <c r="N15" s="252"/>
    </row>
    <row r="16" spans="2:14" ht="14.4" x14ac:dyDescent="0.3">
      <c r="B16" s="466"/>
      <c r="C16" s="41" t="s">
        <v>20</v>
      </c>
      <c r="D16" s="42">
        <v>95</v>
      </c>
      <c r="E16" s="42">
        <v>50</v>
      </c>
      <c r="F16" s="43">
        <f t="shared" si="3"/>
        <v>0.52631578947368418</v>
      </c>
      <c r="G16" s="103">
        <f t="shared" si="2"/>
        <v>0.99415204678362568</v>
      </c>
      <c r="H16" s="347">
        <f t="shared" si="0"/>
        <v>0.11517372819234711</v>
      </c>
      <c r="J16" s="355">
        <f t="shared" si="1"/>
        <v>1.2801312223648551</v>
      </c>
    </row>
    <row r="17" spans="2:16" ht="15" thickBot="1" x14ac:dyDescent="0.35">
      <c r="B17" s="467"/>
      <c r="C17" s="291" t="s">
        <v>37</v>
      </c>
      <c r="D17" s="292">
        <f>SUM(D8:D16)</f>
        <v>1795</v>
      </c>
      <c r="E17" s="292">
        <f>SUM(E8:E16)</f>
        <v>738</v>
      </c>
      <c r="F17" s="293">
        <f t="shared" si="3"/>
        <v>0.41114206128133707</v>
      </c>
      <c r="G17" s="388">
        <f t="shared" si="2"/>
        <v>0.77660167130919222</v>
      </c>
      <c r="H17" s="396"/>
      <c r="J17" s="358">
        <f t="shared" si="1"/>
        <v>1</v>
      </c>
    </row>
    <row r="18" spans="2:16" ht="15" thickTop="1" x14ac:dyDescent="0.3">
      <c r="B18" s="476" t="s">
        <v>452</v>
      </c>
      <c r="C18" s="71" t="s">
        <v>25</v>
      </c>
      <c r="D18" s="72">
        <v>1147</v>
      </c>
      <c r="E18" s="72">
        <v>497</v>
      </c>
      <c r="F18" s="73">
        <f t="shared" si="3"/>
        <v>0.43330427201394944</v>
      </c>
      <c r="G18" s="389">
        <f>F18/$F$20</f>
        <v>0.81563157084978721</v>
      </c>
      <c r="H18" s="349">
        <f>F18-$F$21</f>
        <v>2.2162210732612375E-2</v>
      </c>
      <c r="J18" s="359">
        <f>F18/$F$21</f>
        <v>1.0539040220393485</v>
      </c>
      <c r="N18" s="252"/>
    </row>
    <row r="19" spans="2:16" ht="14.4" x14ac:dyDescent="0.3">
      <c r="B19" s="477"/>
      <c r="C19" s="288" t="s">
        <v>24</v>
      </c>
      <c r="D19" s="289">
        <v>616</v>
      </c>
      <c r="E19" s="289">
        <v>224</v>
      </c>
      <c r="F19" s="290">
        <f t="shared" si="3"/>
        <v>0.36363636363636365</v>
      </c>
      <c r="G19" s="430">
        <f>F19/$F$20</f>
        <v>0.68449197860962574</v>
      </c>
      <c r="H19" s="344">
        <f>F19-$F$21</f>
        <v>-4.7505697644973421E-2</v>
      </c>
      <c r="J19" s="357">
        <f>F19/$F$21</f>
        <v>0.88445429908844542</v>
      </c>
      <c r="N19" s="252"/>
    </row>
    <row r="20" spans="2:16" ht="14.4" x14ac:dyDescent="0.3">
      <c r="B20" s="477"/>
      <c r="C20" s="63" t="s">
        <v>453</v>
      </c>
      <c r="D20" s="65">
        <v>32</v>
      </c>
      <c r="E20" s="65">
        <v>17</v>
      </c>
      <c r="F20" s="66">
        <f t="shared" si="3"/>
        <v>0.53125</v>
      </c>
      <c r="G20" s="95">
        <f>F20/$F$20</f>
        <v>1</v>
      </c>
      <c r="H20" s="350">
        <f>F20-$F$21</f>
        <v>0.12010793871866293</v>
      </c>
      <c r="J20" s="360">
        <f>F20/$F$21</f>
        <v>1.2921324525745257</v>
      </c>
      <c r="N20" s="252"/>
      <c r="P20" s="252"/>
    </row>
    <row r="21" spans="2:16" ht="15" thickBot="1" x14ac:dyDescent="0.35">
      <c r="B21" s="478"/>
      <c r="C21" s="291" t="s">
        <v>37</v>
      </c>
      <c r="D21" s="296">
        <f>SUM(D18:D20)</f>
        <v>1795</v>
      </c>
      <c r="E21" s="296">
        <f>SUM(E18:E20)</f>
        <v>738</v>
      </c>
      <c r="F21" s="293">
        <f t="shared" si="3"/>
        <v>0.41114206128133707</v>
      </c>
      <c r="G21" s="379">
        <f>F21/$F$20</f>
        <v>0.77391446829428157</v>
      </c>
      <c r="H21" s="397"/>
      <c r="J21" s="358">
        <f>F21/$F$21</f>
        <v>1</v>
      </c>
      <c r="N21" s="252"/>
      <c r="P21" s="252"/>
    </row>
    <row r="22" spans="2:16" ht="15" thickTop="1" x14ac:dyDescent="0.3">
      <c r="B22" s="465" t="s">
        <v>454</v>
      </c>
      <c r="C22" s="57" t="s">
        <v>455</v>
      </c>
      <c r="D22" s="58">
        <v>345</v>
      </c>
      <c r="E22" s="58">
        <v>112</v>
      </c>
      <c r="F22" s="59">
        <f t="shared" si="3"/>
        <v>0.32463768115942027</v>
      </c>
      <c r="G22" s="103">
        <f t="shared" ref="G22:G29" si="4">F22/$F$27</f>
        <v>0.61681159420289855</v>
      </c>
      <c r="H22" s="344">
        <f t="shared" ref="H22:H28" si="5">F22-$F$29</f>
        <v>-8.5906345761499525E-2</v>
      </c>
      <c r="J22" s="361">
        <f t="shared" ref="J22:J29" si="6">F22/$F$29</f>
        <v>0.79074998020115617</v>
      </c>
      <c r="N22" s="252"/>
      <c r="P22" s="252"/>
    </row>
    <row r="23" spans="2:16" ht="14.4" x14ac:dyDescent="0.3">
      <c r="B23" s="474"/>
      <c r="C23" s="288" t="s">
        <v>456</v>
      </c>
      <c r="D23" s="289">
        <v>695</v>
      </c>
      <c r="E23" s="289">
        <v>298</v>
      </c>
      <c r="F23" s="290">
        <f t="shared" si="3"/>
        <v>0.4287769784172662</v>
      </c>
      <c r="G23" s="376">
        <f t="shared" si="4"/>
        <v>0.81467625899280582</v>
      </c>
      <c r="H23" s="344">
        <f t="shared" si="5"/>
        <v>1.8232951496346406E-2</v>
      </c>
      <c r="J23" s="357">
        <f t="shared" si="6"/>
        <v>1.04441168376774</v>
      </c>
      <c r="N23" s="252"/>
      <c r="P23" s="252"/>
    </row>
    <row r="24" spans="2:16" ht="14.4" x14ac:dyDescent="0.3">
      <c r="B24" s="474"/>
      <c r="C24" s="41" t="s">
        <v>457</v>
      </c>
      <c r="D24" s="42">
        <v>251</v>
      </c>
      <c r="E24" s="42">
        <v>97</v>
      </c>
      <c r="F24" s="43">
        <f t="shared" si="3"/>
        <v>0.38645418326693226</v>
      </c>
      <c r="G24" s="103">
        <f t="shared" si="4"/>
        <v>0.73426294820717131</v>
      </c>
      <c r="H24" s="347">
        <f t="shared" si="5"/>
        <v>-2.408984365398753E-2</v>
      </c>
      <c r="J24" s="355">
        <f t="shared" si="6"/>
        <v>0.94132214312150309</v>
      </c>
      <c r="N24" s="252"/>
      <c r="P24" s="252"/>
    </row>
    <row r="25" spans="2:16" ht="14.4" x14ac:dyDescent="0.3">
      <c r="B25" s="474"/>
      <c r="C25" s="288" t="s">
        <v>458</v>
      </c>
      <c r="D25" s="289">
        <v>247</v>
      </c>
      <c r="E25" s="289">
        <v>108</v>
      </c>
      <c r="F25" s="290">
        <f t="shared" si="3"/>
        <v>0.43724696356275305</v>
      </c>
      <c r="G25" s="376">
        <f t="shared" si="4"/>
        <v>0.83076923076923082</v>
      </c>
      <c r="H25" s="344">
        <f t="shared" si="5"/>
        <v>2.6702936641833264E-2</v>
      </c>
      <c r="J25" s="357">
        <f t="shared" si="6"/>
        <v>1.0650428087874162</v>
      </c>
      <c r="N25" s="252"/>
      <c r="P25" s="252"/>
    </row>
    <row r="26" spans="2:16" ht="14.4" x14ac:dyDescent="0.3">
      <c r="B26" s="474"/>
      <c r="C26" s="41" t="s">
        <v>459</v>
      </c>
      <c r="D26" s="42">
        <v>153</v>
      </c>
      <c r="E26" s="42">
        <v>66</v>
      </c>
      <c r="F26" s="43">
        <f t="shared" si="3"/>
        <v>0.43137254901960786</v>
      </c>
      <c r="G26" s="103">
        <f t="shared" si="4"/>
        <v>0.81960784313725499</v>
      </c>
      <c r="H26" s="347">
        <f t="shared" si="5"/>
        <v>2.0828522098688074E-2</v>
      </c>
      <c r="J26" s="355">
        <f t="shared" si="6"/>
        <v>1.0507339547840995</v>
      </c>
      <c r="N26" s="252"/>
      <c r="P26" s="252"/>
    </row>
    <row r="27" spans="2:16" ht="14.4" x14ac:dyDescent="0.3">
      <c r="B27" s="474"/>
      <c r="C27" s="288" t="s">
        <v>460</v>
      </c>
      <c r="D27" s="289">
        <v>76</v>
      </c>
      <c r="E27" s="289">
        <v>40</v>
      </c>
      <c r="F27" s="290">
        <f t="shared" si="3"/>
        <v>0.52631578947368418</v>
      </c>
      <c r="G27" s="378">
        <f t="shared" si="4"/>
        <v>1</v>
      </c>
      <c r="H27" s="344">
        <f t="shared" si="5"/>
        <v>0.11577176255276439</v>
      </c>
      <c r="J27" s="357">
        <f t="shared" si="6"/>
        <v>1.2819959735404083</v>
      </c>
      <c r="N27" s="252"/>
    </row>
    <row r="28" spans="2:16" ht="14.4" x14ac:dyDescent="0.3">
      <c r="B28" s="474"/>
      <c r="C28" s="41" t="s">
        <v>461</v>
      </c>
      <c r="D28" s="42">
        <v>16</v>
      </c>
      <c r="E28" s="42">
        <v>11</v>
      </c>
      <c r="F28" s="43">
        <f t="shared" si="3"/>
        <v>0.6875</v>
      </c>
      <c r="G28" s="103">
        <f t="shared" si="4"/>
        <v>1.3062500000000001</v>
      </c>
      <c r="H28" s="347">
        <f t="shared" si="5"/>
        <v>0.27695597307908021</v>
      </c>
      <c r="J28" s="355">
        <f t="shared" si="6"/>
        <v>1.6746072404371586</v>
      </c>
    </row>
    <row r="29" spans="2:16" ht="15" thickBot="1" x14ac:dyDescent="0.35">
      <c r="B29" s="475"/>
      <c r="C29" s="291" t="s">
        <v>37</v>
      </c>
      <c r="D29" s="292">
        <f>SUM(D22:D28)</f>
        <v>1783</v>
      </c>
      <c r="E29" s="292">
        <f>SUM(E22:E28)</f>
        <v>732</v>
      </c>
      <c r="F29" s="293">
        <f t="shared" si="3"/>
        <v>0.41054402692091979</v>
      </c>
      <c r="G29" s="388">
        <f t="shared" si="4"/>
        <v>0.78003365114974765</v>
      </c>
      <c r="H29" s="396"/>
      <c r="J29" s="358">
        <f t="shared" si="6"/>
        <v>1</v>
      </c>
    </row>
    <row r="30" spans="2:16" ht="15" thickTop="1" x14ac:dyDescent="0.3">
      <c r="B30" s="476" t="s">
        <v>462</v>
      </c>
      <c r="C30" s="71" t="s">
        <v>463</v>
      </c>
      <c r="D30" s="72">
        <v>34</v>
      </c>
      <c r="E30" s="72">
        <v>7</v>
      </c>
      <c r="F30" s="73">
        <f t="shared" si="3"/>
        <v>0.20588235294117646</v>
      </c>
      <c r="G30" s="390">
        <f>F30/$F$30</f>
        <v>1</v>
      </c>
      <c r="H30" s="349">
        <f>F30-$F$32</f>
        <v>5.0405321139056325E-2</v>
      </c>
      <c r="J30" s="359">
        <f>F30/$F$32</f>
        <v>1.3241978609625669</v>
      </c>
    </row>
    <row r="31" spans="2:16" ht="14.4" x14ac:dyDescent="0.3">
      <c r="B31" s="479"/>
      <c r="C31" s="278" t="s">
        <v>464</v>
      </c>
      <c r="D31" s="279">
        <v>532</v>
      </c>
      <c r="E31" s="279">
        <v>81</v>
      </c>
      <c r="F31" s="280">
        <f t="shared" si="3"/>
        <v>0.15225563909774437</v>
      </c>
      <c r="G31" s="391">
        <f>F31/$F$30</f>
        <v>0.73952738990332978</v>
      </c>
      <c r="H31" s="344">
        <f>F31-$F$32</f>
        <v>-3.2213927043757695E-3</v>
      </c>
      <c r="J31" s="356">
        <f>F31/$F$32</f>
        <v>0.97928058783321947</v>
      </c>
    </row>
    <row r="32" spans="2:16" ht="15" thickBot="1" x14ac:dyDescent="0.35">
      <c r="B32" s="480"/>
      <c r="C32" s="68" t="s">
        <v>37</v>
      </c>
      <c r="D32" s="304">
        <f>SUM(D30:D31)</f>
        <v>566</v>
      </c>
      <c r="E32" s="304">
        <f>SUM(E30:E31)</f>
        <v>88</v>
      </c>
      <c r="F32" s="305">
        <f t="shared" si="3"/>
        <v>0.15547703180212014</v>
      </c>
      <c r="G32" s="392">
        <f>F32/$F$31</f>
        <v>1.0211577891200976</v>
      </c>
      <c r="H32" s="398"/>
      <c r="J32" s="362">
        <f>F32/$F$32</f>
        <v>1</v>
      </c>
    </row>
    <row r="33" spans="2:10" ht="15" thickTop="1" x14ac:dyDescent="0.3">
      <c r="B33" s="465" t="s">
        <v>465</v>
      </c>
      <c r="C33" s="297" t="s">
        <v>466</v>
      </c>
      <c r="D33" s="298">
        <v>1158</v>
      </c>
      <c r="E33" s="298">
        <v>478</v>
      </c>
      <c r="F33" s="299">
        <f t="shared" si="3"/>
        <v>0.41278065630397237</v>
      </c>
      <c r="G33" s="378">
        <f>F33/$F$33</f>
        <v>1</v>
      </c>
      <c r="H33" s="344">
        <f>F33-$F$35</f>
        <v>1.638595022635303E-3</v>
      </c>
      <c r="J33" s="363">
        <f>F33/$F$35</f>
        <v>1.0039854716336454</v>
      </c>
    </row>
    <row r="34" spans="2:10" ht="14.4" x14ac:dyDescent="0.3">
      <c r="B34" s="474"/>
      <c r="C34" s="41" t="s">
        <v>467</v>
      </c>
      <c r="D34" s="42">
        <v>637</v>
      </c>
      <c r="E34" s="42">
        <v>260</v>
      </c>
      <c r="F34" s="43">
        <f t="shared" si="3"/>
        <v>0.40816326530612246</v>
      </c>
      <c r="G34" s="103">
        <f>F34/$F$33</f>
        <v>0.98881393561608744</v>
      </c>
      <c r="H34" s="347">
        <f>F34-$F$35</f>
        <v>-2.9787959752146098E-3</v>
      </c>
      <c r="J34" s="355">
        <f>F34/$F$35</f>
        <v>0.99275482550743877</v>
      </c>
    </row>
    <row r="35" spans="2:10" ht="15" thickBot="1" x14ac:dyDescent="0.35">
      <c r="B35" s="475"/>
      <c r="C35" s="291" t="s">
        <v>37</v>
      </c>
      <c r="D35" s="292">
        <f>SUM(D33:D34)</f>
        <v>1795</v>
      </c>
      <c r="E35" s="292">
        <f>SUM(E33:E34)</f>
        <v>738</v>
      </c>
      <c r="F35" s="293">
        <f t="shared" si="3"/>
        <v>0.41114206128133707</v>
      </c>
      <c r="G35" s="388">
        <f>F35/$F$33</f>
        <v>0.99603034929662826</v>
      </c>
      <c r="H35" s="396"/>
      <c r="J35" s="358">
        <f>F35/$F$35</f>
        <v>1</v>
      </c>
    </row>
    <row r="36" spans="2:10" ht="15" thickTop="1" x14ac:dyDescent="0.3">
      <c r="B36" s="476" t="s">
        <v>468</v>
      </c>
      <c r="C36" s="300" t="s">
        <v>469</v>
      </c>
      <c r="D36" s="301">
        <v>115</v>
      </c>
      <c r="E36" s="301">
        <v>16</v>
      </c>
      <c r="F36" s="302">
        <f t="shared" si="3"/>
        <v>0.1391304347826087</v>
      </c>
      <c r="G36" s="400">
        <f>F36/$F$37</f>
        <v>0.32373840780440805</v>
      </c>
      <c r="H36" s="346">
        <f>F36-$F$38</f>
        <v>-0.27201162649872834</v>
      </c>
      <c r="J36" s="364">
        <f>F36/$F$38</f>
        <v>0.33839990573818779</v>
      </c>
    </row>
    <row r="37" spans="2:10" ht="14.4" x14ac:dyDescent="0.3">
      <c r="B37" s="479"/>
      <c r="C37" s="278" t="s">
        <v>470</v>
      </c>
      <c r="D37" s="279">
        <f>D38-D36</f>
        <v>1680</v>
      </c>
      <c r="E37" s="279">
        <f>E38-E36</f>
        <v>722</v>
      </c>
      <c r="F37" s="280">
        <f t="shared" si="3"/>
        <v>0.42976190476190479</v>
      </c>
      <c r="G37" s="403">
        <f t="shared" ref="G37:G38" si="7">F37/$F$37</f>
        <v>1</v>
      </c>
      <c r="H37" s="344">
        <f>F37-$F$38</f>
        <v>1.8619843480567722E-2</v>
      </c>
      <c r="J37" s="356">
        <f>F37/$F$38</f>
        <v>1.0452881016905406</v>
      </c>
    </row>
    <row r="38" spans="2:10" ht="15" thickBot="1" x14ac:dyDescent="0.35">
      <c r="B38" s="480"/>
      <c r="C38" s="303" t="s">
        <v>37</v>
      </c>
      <c r="D38" s="304">
        <v>1795</v>
      </c>
      <c r="E38" s="304">
        <v>738</v>
      </c>
      <c r="F38" s="305">
        <f t="shared" si="3"/>
        <v>0.41114206128133707</v>
      </c>
      <c r="G38" s="362">
        <f t="shared" si="7"/>
        <v>0.95667404841086734</v>
      </c>
      <c r="H38" s="398"/>
      <c r="J38" s="362">
        <f>F38/$F$38</f>
        <v>1</v>
      </c>
    </row>
    <row r="39" spans="2:10" ht="15" thickTop="1" x14ac:dyDescent="0.3">
      <c r="B39" s="465" t="s">
        <v>471</v>
      </c>
      <c r="C39" s="281" t="s">
        <v>472</v>
      </c>
      <c r="D39" s="282">
        <v>124</v>
      </c>
      <c r="E39" s="282">
        <v>10</v>
      </c>
      <c r="F39" s="283">
        <f t="shared" si="3"/>
        <v>8.0645161290322578E-2</v>
      </c>
      <c r="G39" s="369">
        <f>F39/$F$40</f>
        <v>0.18510723147819921</v>
      </c>
      <c r="H39" s="344">
        <f>F39-$F$41</f>
        <v>-0.3304968999910145</v>
      </c>
      <c r="J39" s="365">
        <f>F39/$F$41</f>
        <v>0.19614913891074393</v>
      </c>
    </row>
    <row r="40" spans="2:10" ht="14.4" x14ac:dyDescent="0.3">
      <c r="B40" s="474"/>
      <c r="C40" s="41" t="s">
        <v>473</v>
      </c>
      <c r="D40" s="42">
        <f>D41-D39</f>
        <v>1671</v>
      </c>
      <c r="E40" s="42">
        <f>E41-E39</f>
        <v>728</v>
      </c>
      <c r="F40" s="43">
        <f t="shared" si="3"/>
        <v>0.43566726511071213</v>
      </c>
      <c r="G40" s="405">
        <f t="shared" ref="G40:G41" si="8">F40/$F$40</f>
        <v>1</v>
      </c>
      <c r="H40" s="347">
        <f>F40-$F$41</f>
        <v>2.4525203829375064E-2</v>
      </c>
      <c r="J40" s="355">
        <f>F40/$F$41</f>
        <v>1.0596514103980057</v>
      </c>
    </row>
    <row r="41" spans="2:10" ht="15" thickBot="1" x14ac:dyDescent="0.35">
      <c r="B41" s="475"/>
      <c r="C41" s="291" t="s">
        <v>37</v>
      </c>
      <c r="D41" s="292">
        <v>1795</v>
      </c>
      <c r="E41" s="292">
        <v>738</v>
      </c>
      <c r="F41" s="293">
        <f t="shared" si="3"/>
        <v>0.41114206128133707</v>
      </c>
      <c r="G41" s="407">
        <f t="shared" si="8"/>
        <v>0.94370657197955254</v>
      </c>
      <c r="H41" s="396"/>
      <c r="J41" s="358">
        <f>F41/$F$41</f>
        <v>1</v>
      </c>
    </row>
    <row r="42" spans="2:10" ht="15" thickTop="1" x14ac:dyDescent="0.3">
      <c r="B42" s="476" t="s">
        <v>474</v>
      </c>
      <c r="C42" s="300" t="s">
        <v>475</v>
      </c>
      <c r="D42" s="301">
        <v>56</v>
      </c>
      <c r="E42" s="301">
        <v>3</v>
      </c>
      <c r="F42" s="302">
        <f t="shared" si="3"/>
        <v>5.3571428571428568E-2</v>
      </c>
      <c r="G42" s="400">
        <f>F42/$F$43</f>
        <v>0.12674927113702625</v>
      </c>
      <c r="H42" s="346">
        <f>F42-$F$44</f>
        <v>-0.35757063270990852</v>
      </c>
      <c r="J42" s="364">
        <f>F42/$F$44</f>
        <v>0.13029907084785133</v>
      </c>
    </row>
    <row r="43" spans="2:10" ht="14.4" x14ac:dyDescent="0.3">
      <c r="B43" s="479"/>
      <c r="C43" s="278" t="s">
        <v>476</v>
      </c>
      <c r="D43" s="279">
        <f>D44-D42</f>
        <v>1739</v>
      </c>
      <c r="E43" s="279">
        <f>E44-E42</f>
        <v>735</v>
      </c>
      <c r="F43" s="280">
        <f t="shared" si="3"/>
        <v>0.42265669925244392</v>
      </c>
      <c r="G43" s="403">
        <f t="shared" ref="G43:G44" si="9">F43/$F$43</f>
        <v>1</v>
      </c>
      <c r="H43" s="344">
        <f>F43-$F$44</f>
        <v>1.1514637971106856E-2</v>
      </c>
      <c r="J43" s="356">
        <f>F43/$F$44</f>
        <v>1.0280064704039793</v>
      </c>
    </row>
    <row r="44" spans="2:10" ht="15" thickBot="1" x14ac:dyDescent="0.35">
      <c r="B44" s="479"/>
      <c r="C44" s="414" t="s">
        <v>37</v>
      </c>
      <c r="D44" s="415">
        <v>1795</v>
      </c>
      <c r="E44" s="415">
        <v>738</v>
      </c>
      <c r="F44" s="380">
        <f t="shared" si="3"/>
        <v>0.41114206128133707</v>
      </c>
      <c r="G44" s="404">
        <f t="shared" si="9"/>
        <v>0.97275652322210227</v>
      </c>
      <c r="H44" s="396"/>
      <c r="J44" s="362">
        <f>F44/$F$44</f>
        <v>1</v>
      </c>
    </row>
    <row r="45" spans="2:10" ht="15" thickTop="1" x14ac:dyDescent="0.3">
      <c r="B45" s="465" t="s">
        <v>477</v>
      </c>
      <c r="C45" s="76" t="s">
        <v>478</v>
      </c>
      <c r="D45" s="77">
        <v>30</v>
      </c>
      <c r="E45" s="77">
        <v>7</v>
      </c>
      <c r="F45" s="78">
        <f t="shared" si="3"/>
        <v>0.23333333333333334</v>
      </c>
      <c r="G45" s="377">
        <f>F45/$F$46</f>
        <v>0.56338349293205658</v>
      </c>
      <c r="H45" s="346">
        <f>F45-$F$47</f>
        <v>-0.17780872794800373</v>
      </c>
      <c r="J45" s="366">
        <f>F45/$F$47</f>
        <v>0.56752484191508579</v>
      </c>
    </row>
    <row r="46" spans="2:10" ht="14.4" x14ac:dyDescent="0.3">
      <c r="B46" s="474"/>
      <c r="C46" s="288" t="s">
        <v>479</v>
      </c>
      <c r="D46" s="289">
        <v>1765</v>
      </c>
      <c r="E46" s="289">
        <v>731</v>
      </c>
      <c r="F46" s="290">
        <f t="shared" si="3"/>
        <v>0.41416430594900849</v>
      </c>
      <c r="G46" s="378">
        <f>F46/$F$46</f>
        <v>1</v>
      </c>
      <c r="H46" s="344">
        <f>F46-$F$47</f>
        <v>3.0222446676714254E-3</v>
      </c>
      <c r="J46" s="357">
        <f>F46/$F$47</f>
        <v>1.0073508525453525</v>
      </c>
    </row>
    <row r="47" spans="2:10" ht="15" thickBot="1" x14ac:dyDescent="0.35">
      <c r="B47" s="475"/>
      <c r="C47" s="306" t="s">
        <v>37</v>
      </c>
      <c r="D47" s="307">
        <f>SUM(D45:D46)</f>
        <v>1795</v>
      </c>
      <c r="E47" s="307">
        <f>SUM(E45:E46)</f>
        <v>738</v>
      </c>
      <c r="F47" s="308">
        <f t="shared" si="3"/>
        <v>0.41114206128133707</v>
      </c>
      <c r="G47" s="308">
        <f>F47/$F$46</f>
        <v>0.99270278818270852</v>
      </c>
      <c r="H47" s="398"/>
      <c r="J47" s="371">
        <f>F47/$F$47</f>
        <v>1</v>
      </c>
    </row>
    <row r="48" spans="2:10" ht="15.75" customHeight="1" thickTop="1" x14ac:dyDescent="0.3">
      <c r="B48" s="476" t="s">
        <v>480</v>
      </c>
      <c r="C48" s="300" t="s">
        <v>529</v>
      </c>
      <c r="D48" s="301">
        <v>13</v>
      </c>
      <c r="E48" s="301">
        <v>5</v>
      </c>
      <c r="F48" s="302">
        <f t="shared" ref="F48" si="10">E48/D48</f>
        <v>0.38461538461538464</v>
      </c>
      <c r="G48" s="417">
        <f>F48/$F$49</f>
        <v>0.93504040298037572</v>
      </c>
      <c r="H48" s="346">
        <f>F48-$F$38</f>
        <v>-2.6526676665952431E-2</v>
      </c>
      <c r="J48" s="371"/>
    </row>
    <row r="49" spans="2:10" ht="15" customHeight="1" x14ac:dyDescent="0.3">
      <c r="B49" s="479"/>
      <c r="C49" s="278" t="s">
        <v>530</v>
      </c>
      <c r="D49" s="279">
        <v>1782</v>
      </c>
      <c r="E49" s="279">
        <v>733</v>
      </c>
      <c r="F49" s="280">
        <f>E49/D49</f>
        <v>0.41133557800224468</v>
      </c>
      <c r="G49" s="403">
        <f>F49/$F$49</f>
        <v>1</v>
      </c>
      <c r="H49" s="344">
        <f>F49-$F$38</f>
        <v>1.9351672090761607E-4</v>
      </c>
      <c r="J49" s="371"/>
    </row>
    <row r="50" spans="2:10" ht="15.75" customHeight="1" thickBot="1" x14ac:dyDescent="0.35">
      <c r="B50" s="480"/>
      <c r="C50" s="303" t="s">
        <v>37</v>
      </c>
      <c r="D50" s="304">
        <v>1795</v>
      </c>
      <c r="E50" s="304">
        <v>738</v>
      </c>
      <c r="F50" s="305">
        <f>E50/D50</f>
        <v>0.41114206128133707</v>
      </c>
      <c r="G50" s="416">
        <f>F50/$F$49</f>
        <v>0.99952954052297771</v>
      </c>
      <c r="H50" s="398"/>
      <c r="J50" s="371"/>
    </row>
    <row r="51" spans="2:10" ht="56.25" customHeight="1" thickTop="1" x14ac:dyDescent="0.3">
      <c r="B51" s="437" t="s">
        <v>531</v>
      </c>
      <c r="C51" s="437"/>
      <c r="D51" s="437"/>
      <c r="E51" s="437"/>
      <c r="F51" s="437"/>
      <c r="G51" s="437"/>
    </row>
    <row r="52" spans="2:10" ht="28.5" customHeight="1" x14ac:dyDescent="0.3">
      <c r="B52" s="437" t="s">
        <v>46</v>
      </c>
      <c r="C52" s="437"/>
      <c r="D52" s="437"/>
      <c r="E52" s="437"/>
      <c r="F52" s="437"/>
      <c r="G52" s="437"/>
    </row>
    <row r="53" spans="2:10" ht="57.75" customHeight="1" x14ac:dyDescent="0.3">
      <c r="B53" s="437" t="s">
        <v>532</v>
      </c>
      <c r="C53" s="437"/>
      <c r="D53" s="437"/>
      <c r="E53" s="437"/>
      <c r="F53" s="437"/>
      <c r="G53" s="437"/>
    </row>
    <row r="54" spans="2:10" ht="15" customHeight="1" x14ac:dyDescent="0.3">
      <c r="B54" s="437" t="s">
        <v>60</v>
      </c>
      <c r="C54" s="437"/>
      <c r="D54" s="437"/>
      <c r="E54" s="437"/>
      <c r="F54" s="437"/>
      <c r="G54" s="437"/>
    </row>
    <row r="55" spans="2:10" ht="14.4" x14ac:dyDescent="0.3">
      <c r="B55" s="431" t="s">
        <v>554</v>
      </c>
    </row>
    <row r="56" spans="2:10" ht="14.4" x14ac:dyDescent="0.3">
      <c r="B56" s="431" t="s">
        <v>555</v>
      </c>
      <c r="I56" s="420"/>
    </row>
    <row r="57" spans="2:10" ht="14.4" x14ac:dyDescent="0.3">
      <c r="B57" s="433" t="s">
        <v>556</v>
      </c>
    </row>
  </sheetData>
  <mergeCells count="20">
    <mergeCell ref="H6:H7"/>
    <mergeCell ref="J6:J7"/>
    <mergeCell ref="B8:B17"/>
    <mergeCell ref="B39:B41"/>
    <mergeCell ref="B3:G3"/>
    <mergeCell ref="D6:D7"/>
    <mergeCell ref="E6:F6"/>
    <mergeCell ref="G6:G7"/>
    <mergeCell ref="B18:B21"/>
    <mergeCell ref="B22:B29"/>
    <mergeCell ref="B30:B32"/>
    <mergeCell ref="B33:B35"/>
    <mergeCell ref="B36:B38"/>
    <mergeCell ref="B53:G53"/>
    <mergeCell ref="B54:G54"/>
    <mergeCell ref="B42:B44"/>
    <mergeCell ref="B45:B47"/>
    <mergeCell ref="B52:G52"/>
    <mergeCell ref="B51:G51"/>
    <mergeCell ref="B48:B50"/>
  </mergeCells>
  <conditionalFormatting sqref="H8:H47">
    <cfRule type="expression" dxfId="67" priority="7">
      <formula>D8&lt;10</formula>
    </cfRule>
    <cfRule type="cellIs" dxfId="66" priority="8" operator="lessThan">
      <formula>-0.03</formula>
    </cfRule>
  </conditionalFormatting>
  <conditionalFormatting sqref="H48:H50">
    <cfRule type="expression" dxfId="65" priority="3">
      <formula>D48&lt;10</formula>
    </cfRule>
    <cfRule type="cellIs" dxfId="64" priority="4" operator="lessThan">
      <formula>-0.03</formula>
    </cfRule>
  </conditionalFormatting>
  <conditionalFormatting sqref="G8:G20 G30:G50 G22:G28">
    <cfRule type="cellIs" dxfId="63" priority="2" operator="lessThan">
      <formula>0.8</formula>
    </cfRule>
  </conditionalFormatting>
  <conditionalFormatting sqref="G8:G50">
    <cfRule type="expression" dxfId="62" priority="1">
      <formula>D8&lt;10</formula>
    </cfRule>
  </conditionalFormatting>
  <pageMargins left="0.38" right="0.16" top="0.75" bottom="0.66" header="0.3" footer="0.3"/>
  <pageSetup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5"/>
  <sheetViews>
    <sheetView tabSelected="1" topLeftCell="A43" zoomScaleNormal="100" workbookViewId="0">
      <selection activeCell="B52" sqref="B52:H52"/>
    </sheetView>
  </sheetViews>
  <sheetFormatPr defaultColWidth="9.109375" defaultRowHeight="18" x14ac:dyDescent="0.3"/>
  <cols>
    <col min="1" max="1" width="9.109375" style="3"/>
    <col min="2" max="2" width="18.109375" style="13" customWidth="1"/>
    <col min="3" max="3" width="30" style="14" customWidth="1"/>
    <col min="4" max="4" width="20" style="3" customWidth="1"/>
    <col min="5" max="5" width="14" style="3" customWidth="1"/>
    <col min="6" max="6" width="11.33203125" style="3" customWidth="1"/>
    <col min="7" max="7" width="13.88671875" style="3" customWidth="1"/>
    <col min="8" max="8" width="12.88671875" style="3" customWidth="1"/>
    <col min="9" max="9" width="8" style="3" customWidth="1"/>
    <col min="10" max="10" width="0" style="3" hidden="1" customWidth="1"/>
    <col min="11" max="16384" width="9.109375" style="3"/>
  </cols>
  <sheetData>
    <row r="2" spans="2:10" ht="23.4" x14ac:dyDescent="0.3">
      <c r="B2" s="30" t="s">
        <v>484</v>
      </c>
    </row>
    <row r="3" spans="2:10" ht="30" customHeight="1" x14ac:dyDescent="0.3">
      <c r="B3" s="459" t="s">
        <v>485</v>
      </c>
      <c r="C3" s="459"/>
      <c r="D3" s="459"/>
      <c r="E3" s="459"/>
      <c r="F3" s="459"/>
      <c r="G3" s="459"/>
    </row>
    <row r="4" spans="2:10" ht="15" customHeight="1" x14ac:dyDescent="0.3"/>
    <row r="5" spans="2:10" ht="18.600000000000001" thickBot="1" x14ac:dyDescent="0.35">
      <c r="B5" s="28" t="s">
        <v>486</v>
      </c>
    </row>
    <row r="6" spans="2:10" ht="50.25" customHeight="1" thickTop="1" x14ac:dyDescent="0.3">
      <c r="B6" s="18"/>
      <c r="C6" s="19"/>
      <c r="D6" s="460" t="s">
        <v>533</v>
      </c>
      <c r="E6" s="462" t="s">
        <v>534</v>
      </c>
      <c r="F6" s="463"/>
      <c r="G6" s="492" t="s">
        <v>501</v>
      </c>
      <c r="H6" s="470" t="s">
        <v>444</v>
      </c>
      <c r="J6" s="489" t="s">
        <v>445</v>
      </c>
    </row>
    <row r="7" spans="2:10" ht="17.25" customHeight="1" thickBot="1" x14ac:dyDescent="0.35">
      <c r="B7" s="20"/>
      <c r="C7" s="5"/>
      <c r="D7" s="461"/>
      <c r="E7" s="425" t="s">
        <v>5</v>
      </c>
      <c r="F7" s="6" t="s">
        <v>446</v>
      </c>
      <c r="G7" s="493"/>
      <c r="H7" s="471"/>
      <c r="J7" s="489"/>
    </row>
    <row r="8" spans="2:10" ht="15" thickTop="1" x14ac:dyDescent="0.3">
      <c r="B8" s="465" t="s">
        <v>447</v>
      </c>
      <c r="C8" s="76" t="s">
        <v>448</v>
      </c>
      <c r="D8" s="77">
        <v>6</v>
      </c>
      <c r="E8" s="77">
        <v>3</v>
      </c>
      <c r="F8" s="78">
        <f>E8/D8</f>
        <v>0.5</v>
      </c>
      <c r="G8" s="372">
        <f>F8/MAX($F$8:$F$17)</f>
        <v>0.63157894736842113</v>
      </c>
      <c r="H8" s="344">
        <f>F8-$F$17</f>
        <v>4.9132947976878616E-2</v>
      </c>
      <c r="J8" s="258">
        <f>F8/$F$17</f>
        <v>1.108974358974359</v>
      </c>
    </row>
    <row r="9" spans="2:10" ht="14.4" x14ac:dyDescent="0.3">
      <c r="B9" s="466"/>
      <c r="C9" s="284" t="s">
        <v>449</v>
      </c>
      <c r="D9" s="285">
        <v>1</v>
      </c>
      <c r="E9" s="285">
        <v>0</v>
      </c>
      <c r="F9" s="286">
        <f>E9/D9</f>
        <v>0</v>
      </c>
      <c r="G9" s="373">
        <f t="shared" ref="G9:G17" si="0">F9/MAX($F$8:$F$17)</f>
        <v>0</v>
      </c>
      <c r="H9" s="344">
        <f>F9-$F$17</f>
        <v>-0.45086705202312138</v>
      </c>
      <c r="J9" s="320">
        <f>F9/$F$17</f>
        <v>0</v>
      </c>
    </row>
    <row r="10" spans="2:10" ht="14.4" x14ac:dyDescent="0.3">
      <c r="B10" s="466"/>
      <c r="C10" s="41" t="s">
        <v>12</v>
      </c>
      <c r="D10" s="42">
        <v>24</v>
      </c>
      <c r="E10" s="42">
        <v>19</v>
      </c>
      <c r="F10" s="43">
        <f>E10/D10</f>
        <v>0.79166666666666663</v>
      </c>
      <c r="G10" s="374">
        <f>F10/MAX($F$8:$F$17)</f>
        <v>1</v>
      </c>
      <c r="H10" s="347">
        <f>F10-$F$17</f>
        <v>0.34079961464354525</v>
      </c>
      <c r="J10" s="355">
        <f>F10/$F$17</f>
        <v>1.7558760683760684</v>
      </c>
    </row>
    <row r="11" spans="2:10" ht="14.4" x14ac:dyDescent="0.3">
      <c r="B11" s="466"/>
      <c r="C11" s="278" t="s">
        <v>450</v>
      </c>
      <c r="D11" s="279">
        <v>5</v>
      </c>
      <c r="E11" s="279">
        <v>1</v>
      </c>
      <c r="F11" s="280">
        <f>E11/D11</f>
        <v>0.2</v>
      </c>
      <c r="G11" s="373">
        <f t="shared" si="0"/>
        <v>0.25263157894736843</v>
      </c>
      <c r="H11" s="344">
        <f>F11-$F$17</f>
        <v>-0.25086705202312137</v>
      </c>
      <c r="J11" s="356">
        <f>F11/$F$17</f>
        <v>0.44358974358974362</v>
      </c>
    </row>
    <row r="12" spans="2:10" ht="14.4" x14ac:dyDescent="0.3">
      <c r="B12" s="466"/>
      <c r="C12" s="89" t="s">
        <v>13</v>
      </c>
      <c r="D12" s="134">
        <v>133</v>
      </c>
      <c r="E12" s="134">
        <v>37</v>
      </c>
      <c r="F12" s="91">
        <f>E12/D12</f>
        <v>0.2781954887218045</v>
      </c>
      <c r="G12" s="374">
        <f t="shared" si="0"/>
        <v>0.35140482785912147</v>
      </c>
      <c r="H12" s="344">
        <f>F12-$F$17</f>
        <v>-0.17267156330131689</v>
      </c>
      <c r="J12" s="258">
        <f>F12/$F$17</f>
        <v>0.61702332754964329</v>
      </c>
    </row>
    <row r="13" spans="2:10" ht="14.4" x14ac:dyDescent="0.3">
      <c r="B13" s="466"/>
      <c r="C13" s="288" t="s">
        <v>451</v>
      </c>
      <c r="D13" s="289" t="s">
        <v>522</v>
      </c>
      <c r="E13" s="289" t="s">
        <v>522</v>
      </c>
      <c r="F13" s="290" t="s">
        <v>522</v>
      </c>
      <c r="G13" s="271" t="s">
        <v>522</v>
      </c>
      <c r="H13" s="344" t="s">
        <v>522</v>
      </c>
      <c r="J13" s="369" t="s">
        <v>522</v>
      </c>
    </row>
    <row r="14" spans="2:10" ht="14.4" x14ac:dyDescent="0.3">
      <c r="B14" s="466"/>
      <c r="C14" s="89" t="s">
        <v>15</v>
      </c>
      <c r="D14" s="134">
        <v>7</v>
      </c>
      <c r="E14" s="134">
        <v>3</v>
      </c>
      <c r="F14" s="91">
        <f t="shared" ref="F14:F34" si="1">E14/D14</f>
        <v>0.42857142857142855</v>
      </c>
      <c r="G14" s="374">
        <f t="shared" si="0"/>
        <v>0.54135338345864659</v>
      </c>
      <c r="H14" s="344">
        <f>F14-$F$17</f>
        <v>-2.2295623451692836E-2</v>
      </c>
      <c r="J14" s="258">
        <f>F14/$F$17</f>
        <v>0.9505494505494505</v>
      </c>
    </row>
    <row r="15" spans="2:10" ht="14.4" x14ac:dyDescent="0.3">
      <c r="B15" s="466"/>
      <c r="C15" s="288" t="s">
        <v>16</v>
      </c>
      <c r="D15" s="289">
        <v>130</v>
      </c>
      <c r="E15" s="289">
        <v>74</v>
      </c>
      <c r="F15" s="290">
        <f t="shared" si="1"/>
        <v>0.56923076923076921</v>
      </c>
      <c r="G15" s="427">
        <f>F15/MAX($F$8:$F$17)</f>
        <v>0.71902834008097172</v>
      </c>
      <c r="H15" s="344">
        <f>F15-$F$17</f>
        <v>0.11836371720764782</v>
      </c>
      <c r="J15" s="357">
        <f>F15/$F$17</f>
        <v>1.262524654832347</v>
      </c>
    </row>
    <row r="16" spans="2:10" ht="14.4" x14ac:dyDescent="0.3">
      <c r="B16" s="466"/>
      <c r="C16" s="41" t="s">
        <v>20</v>
      </c>
      <c r="D16" s="42">
        <v>40</v>
      </c>
      <c r="E16" s="42">
        <v>19</v>
      </c>
      <c r="F16" s="43">
        <f t="shared" si="1"/>
        <v>0.47499999999999998</v>
      </c>
      <c r="G16" s="374">
        <f t="shared" si="0"/>
        <v>0.6</v>
      </c>
      <c r="H16" s="347">
        <f>F16-$F$17</f>
        <v>2.4132947976878594E-2</v>
      </c>
      <c r="J16" s="355">
        <f>F16/$F$17</f>
        <v>1.0535256410256411</v>
      </c>
    </row>
    <row r="17" spans="2:10" ht="15" thickBot="1" x14ac:dyDescent="0.35">
      <c r="B17" s="467"/>
      <c r="C17" s="291" t="s">
        <v>37</v>
      </c>
      <c r="D17" s="292">
        <v>346</v>
      </c>
      <c r="E17" s="292">
        <v>156</v>
      </c>
      <c r="F17" s="293">
        <f t="shared" si="1"/>
        <v>0.45086705202312138</v>
      </c>
      <c r="G17" s="375">
        <f t="shared" si="0"/>
        <v>0.56951627623973233</v>
      </c>
      <c r="H17" s="396"/>
      <c r="J17" s="358">
        <f>F17/$F$17</f>
        <v>1</v>
      </c>
    </row>
    <row r="18" spans="2:10" ht="15" thickTop="1" x14ac:dyDescent="0.3">
      <c r="B18" s="476" t="s">
        <v>452</v>
      </c>
      <c r="C18" s="71" t="s">
        <v>25</v>
      </c>
      <c r="D18" s="72">
        <v>188</v>
      </c>
      <c r="E18" s="72">
        <v>81</v>
      </c>
      <c r="F18" s="73">
        <f t="shared" si="1"/>
        <v>0.43085106382978722</v>
      </c>
      <c r="G18" s="270">
        <f>F18/$F$19</f>
        <v>0.91410293271995391</v>
      </c>
      <c r="H18" s="349">
        <f>F18-$F$21</f>
        <v>-2.0015988193334167E-2</v>
      </c>
      <c r="J18" s="359">
        <f>F18/$F$21</f>
        <v>0.95560556464811786</v>
      </c>
    </row>
    <row r="19" spans="2:10" ht="14.4" x14ac:dyDescent="0.3">
      <c r="B19" s="477"/>
      <c r="C19" s="288" t="s">
        <v>24</v>
      </c>
      <c r="D19" s="289">
        <v>157</v>
      </c>
      <c r="E19" s="289">
        <v>74</v>
      </c>
      <c r="F19" s="290">
        <f t="shared" si="1"/>
        <v>0.4713375796178344</v>
      </c>
      <c r="G19" s="403">
        <f t="shared" ref="G19:G21" si="2">F19/$F$19</f>
        <v>1</v>
      </c>
      <c r="H19" s="344">
        <f>F19-$F$21</f>
        <v>2.0470527594713017E-2</v>
      </c>
      <c r="J19" s="357">
        <f>F19/$F$21</f>
        <v>1.0454025804344276</v>
      </c>
    </row>
    <row r="20" spans="2:10" ht="14.4" x14ac:dyDescent="0.3">
      <c r="B20" s="477"/>
      <c r="C20" s="63" t="s">
        <v>453</v>
      </c>
      <c r="D20" s="65">
        <v>1</v>
      </c>
      <c r="E20" s="65">
        <v>1</v>
      </c>
      <c r="F20" s="66">
        <f t="shared" si="1"/>
        <v>1</v>
      </c>
      <c r="G20" s="270">
        <f t="shared" si="2"/>
        <v>2.1216216216216215</v>
      </c>
      <c r="H20" s="344">
        <f>F20-$F$21</f>
        <v>0.54913294797687862</v>
      </c>
      <c r="J20" s="360">
        <f>F20/$F$21</f>
        <v>2.2179487179487181</v>
      </c>
    </row>
    <row r="21" spans="2:10" ht="15" thickBot="1" x14ac:dyDescent="0.35">
      <c r="B21" s="478"/>
      <c r="C21" s="291" t="s">
        <v>37</v>
      </c>
      <c r="D21" s="296">
        <v>346</v>
      </c>
      <c r="E21" s="296">
        <v>156</v>
      </c>
      <c r="F21" s="293">
        <f t="shared" si="1"/>
        <v>0.45086705202312138</v>
      </c>
      <c r="G21" s="407">
        <f t="shared" si="2"/>
        <v>0.95656928604905478</v>
      </c>
      <c r="H21" s="397"/>
      <c r="J21" s="358">
        <f>F21/$F$21</f>
        <v>1</v>
      </c>
    </row>
    <row r="22" spans="2:10" ht="15" thickTop="1" x14ac:dyDescent="0.3">
      <c r="B22" s="465" t="s">
        <v>454</v>
      </c>
      <c r="C22" s="57" t="s">
        <v>455</v>
      </c>
      <c r="D22" s="58">
        <v>318</v>
      </c>
      <c r="E22" s="58">
        <v>149</v>
      </c>
      <c r="F22" s="59">
        <f t="shared" si="1"/>
        <v>0.46855345911949686</v>
      </c>
      <c r="G22" s="377">
        <f t="shared" ref="G22:G28" si="3">F22/$F$22</f>
        <v>1</v>
      </c>
      <c r="H22" s="344">
        <f t="shared" ref="H22:H27" si="4">F22-$F$29</f>
        <v>-5.7762330354187319E-2</v>
      </c>
      <c r="J22" s="361">
        <f t="shared" ref="J22:J28" si="5">F22/$F$28</f>
        <v>1.0392275439445251</v>
      </c>
    </row>
    <row r="23" spans="2:10" ht="14.4" x14ac:dyDescent="0.3">
      <c r="B23" s="474"/>
      <c r="C23" s="288" t="s">
        <v>456</v>
      </c>
      <c r="D23" s="289">
        <v>7</v>
      </c>
      <c r="E23" s="289">
        <v>3</v>
      </c>
      <c r="F23" s="290">
        <f t="shared" si="1"/>
        <v>0.42857142857142855</v>
      </c>
      <c r="G23" s="376">
        <f t="shared" si="3"/>
        <v>0.91466922339405554</v>
      </c>
      <c r="H23" s="344">
        <f t="shared" si="4"/>
        <v>-9.7744360902255634E-2</v>
      </c>
      <c r="J23" s="357">
        <f t="shared" si="5"/>
        <v>0.9505494505494505</v>
      </c>
    </row>
    <row r="24" spans="2:10" ht="14.4" x14ac:dyDescent="0.3">
      <c r="B24" s="474"/>
      <c r="C24" s="41" t="s">
        <v>457</v>
      </c>
      <c r="D24" s="42">
        <v>4</v>
      </c>
      <c r="E24" s="42">
        <v>1</v>
      </c>
      <c r="F24" s="43">
        <f t="shared" si="1"/>
        <v>0.25</v>
      </c>
      <c r="G24" s="103">
        <f t="shared" si="3"/>
        <v>0.53355704697986572</v>
      </c>
      <c r="H24" s="344">
        <f t="shared" si="4"/>
        <v>-0.27631578947368418</v>
      </c>
      <c r="J24" s="355">
        <f t="shared" si="5"/>
        <v>0.55448717948717952</v>
      </c>
    </row>
    <row r="25" spans="2:10" ht="14.4" x14ac:dyDescent="0.3">
      <c r="B25" s="474"/>
      <c r="C25" s="288" t="s">
        <v>458</v>
      </c>
      <c r="D25" s="289">
        <v>9</v>
      </c>
      <c r="E25" s="289">
        <v>2</v>
      </c>
      <c r="F25" s="290">
        <f t="shared" si="1"/>
        <v>0.22222222222222221</v>
      </c>
      <c r="G25" s="378">
        <f t="shared" si="3"/>
        <v>0.47427293064876952</v>
      </c>
      <c r="H25" s="344">
        <f t="shared" si="4"/>
        <v>-0.30409356725146197</v>
      </c>
      <c r="J25" s="357">
        <f t="shared" si="5"/>
        <v>0.49287749287749283</v>
      </c>
    </row>
    <row r="26" spans="2:10" ht="14.4" x14ac:dyDescent="0.3">
      <c r="B26" s="474"/>
      <c r="C26" s="41" t="s">
        <v>459</v>
      </c>
      <c r="D26" s="42">
        <v>5</v>
      </c>
      <c r="E26" s="42">
        <v>1</v>
      </c>
      <c r="F26" s="43">
        <f t="shared" si="1"/>
        <v>0.2</v>
      </c>
      <c r="G26" s="103">
        <f t="shared" si="3"/>
        <v>0.42684563758389266</v>
      </c>
      <c r="H26" s="344">
        <f t="shared" si="4"/>
        <v>-0.32631578947368417</v>
      </c>
      <c r="J26" s="355">
        <f t="shared" si="5"/>
        <v>0.44358974358974362</v>
      </c>
    </row>
    <row r="27" spans="2:10" ht="14.4" x14ac:dyDescent="0.3">
      <c r="B27" s="474"/>
      <c r="C27" s="288" t="s">
        <v>535</v>
      </c>
      <c r="D27" s="289">
        <v>3</v>
      </c>
      <c r="E27" s="289">
        <v>0</v>
      </c>
      <c r="F27" s="290">
        <f t="shared" si="1"/>
        <v>0</v>
      </c>
      <c r="G27" s="376">
        <f t="shared" si="3"/>
        <v>0</v>
      </c>
      <c r="H27" s="344">
        <f t="shared" si="4"/>
        <v>-0.52631578947368418</v>
      </c>
      <c r="J27" s="357">
        <f t="shared" si="5"/>
        <v>0</v>
      </c>
    </row>
    <row r="28" spans="2:10" ht="15" thickBot="1" x14ac:dyDescent="0.35">
      <c r="B28" s="475"/>
      <c r="C28" s="306" t="s">
        <v>37</v>
      </c>
      <c r="D28" s="307">
        <f>SUM(D22:D27)</f>
        <v>346</v>
      </c>
      <c r="E28" s="307">
        <f>SUM(E22:E27)</f>
        <v>156</v>
      </c>
      <c r="F28" s="308">
        <f t="shared" si="1"/>
        <v>0.45086705202312138</v>
      </c>
      <c r="G28" s="308">
        <f t="shared" si="3"/>
        <v>0.96225317143189659</v>
      </c>
      <c r="H28" s="396"/>
      <c r="J28" s="358">
        <f t="shared" si="5"/>
        <v>1</v>
      </c>
    </row>
    <row r="29" spans="2:10" ht="15" thickTop="1" x14ac:dyDescent="0.3">
      <c r="B29" s="476" t="s">
        <v>462</v>
      </c>
      <c r="C29" s="71" t="s">
        <v>463</v>
      </c>
      <c r="D29" s="72">
        <v>19</v>
      </c>
      <c r="E29" s="72">
        <v>10</v>
      </c>
      <c r="F29" s="73">
        <f t="shared" si="1"/>
        <v>0.52631578947368418</v>
      </c>
      <c r="G29" s="95">
        <f>F29/$F$29</f>
        <v>1</v>
      </c>
      <c r="H29" s="349">
        <f>F29-$F$32</f>
        <v>0.24060150375939848</v>
      </c>
      <c r="J29" s="359">
        <f>F29/$F$31</f>
        <v>1.1673414304993253</v>
      </c>
    </row>
    <row r="30" spans="2:10" ht="14.4" x14ac:dyDescent="0.3">
      <c r="B30" s="479"/>
      <c r="C30" s="278" t="s">
        <v>464</v>
      </c>
      <c r="D30" s="279">
        <v>327</v>
      </c>
      <c r="E30" s="279">
        <v>146</v>
      </c>
      <c r="F30" s="280">
        <f t="shared" si="1"/>
        <v>0.44648318042813456</v>
      </c>
      <c r="G30" s="376">
        <f>F30/$F$29</f>
        <v>0.84831804281345569</v>
      </c>
      <c r="H30" s="344">
        <f>F30-$F$32</f>
        <v>0.16076889471384886</v>
      </c>
      <c r="J30" s="356">
        <f>F30/$F$31</f>
        <v>0.99027679761624721</v>
      </c>
    </row>
    <row r="31" spans="2:10" ht="15" thickBot="1" x14ac:dyDescent="0.35">
      <c r="B31" s="480"/>
      <c r="C31" s="68" t="s">
        <v>37</v>
      </c>
      <c r="D31" s="304">
        <f t="shared" ref="D31:E31" si="6">SUM(D29:D30)</f>
        <v>346</v>
      </c>
      <c r="E31" s="304">
        <f t="shared" si="6"/>
        <v>156</v>
      </c>
      <c r="F31" s="305">
        <f t="shared" si="1"/>
        <v>0.45086705202312138</v>
      </c>
      <c r="G31" s="380">
        <f>F31/$F$29</f>
        <v>0.85664739884393071</v>
      </c>
      <c r="H31" s="351">
        <f>F31-$F$32</f>
        <v>0.16515276630883569</v>
      </c>
      <c r="J31" s="362">
        <f>F31/$F$31</f>
        <v>1</v>
      </c>
    </row>
    <row r="32" spans="2:10" ht="15" thickTop="1" x14ac:dyDescent="0.3">
      <c r="B32" s="465" t="s">
        <v>465</v>
      </c>
      <c r="C32" s="297" t="s">
        <v>466</v>
      </c>
      <c r="D32" s="298">
        <v>175</v>
      </c>
      <c r="E32" s="298">
        <v>50</v>
      </c>
      <c r="F32" s="299">
        <f t="shared" si="1"/>
        <v>0.2857142857142857</v>
      </c>
      <c r="G32" s="429">
        <f>F32/$F$33</f>
        <v>0.46091644204851751</v>
      </c>
      <c r="H32" s="344">
        <f>F32-$F$34</f>
        <v>-0.16515276630883569</v>
      </c>
      <c r="J32" s="363">
        <f>F32/$F$34</f>
        <v>0.63369963369963367</v>
      </c>
    </row>
    <row r="33" spans="2:10" ht="14.4" x14ac:dyDescent="0.3">
      <c r="B33" s="474"/>
      <c r="C33" s="41" t="s">
        <v>467</v>
      </c>
      <c r="D33" s="42">
        <v>171</v>
      </c>
      <c r="E33" s="42">
        <v>106</v>
      </c>
      <c r="F33" s="43">
        <f t="shared" si="1"/>
        <v>0.61988304093567248</v>
      </c>
      <c r="G33" s="103">
        <f>F33/$F$33</f>
        <v>1</v>
      </c>
      <c r="H33" s="347">
        <f>F33-$F$34</f>
        <v>0.1690159889125511</v>
      </c>
      <c r="J33" s="355">
        <f>F33/$F$34</f>
        <v>1.3748687959214274</v>
      </c>
    </row>
    <row r="34" spans="2:10" ht="15" thickBot="1" x14ac:dyDescent="0.35">
      <c r="B34" s="475"/>
      <c r="C34" s="291" t="s">
        <v>37</v>
      </c>
      <c r="D34" s="292">
        <f t="shared" ref="D34:E34" si="7">SUM(D32:D33)</f>
        <v>346</v>
      </c>
      <c r="E34" s="292">
        <f t="shared" si="7"/>
        <v>156</v>
      </c>
      <c r="F34" s="293">
        <f t="shared" si="1"/>
        <v>0.45086705202312138</v>
      </c>
      <c r="G34" s="379">
        <f>F34/$F$33</f>
        <v>0.72734213109390344</v>
      </c>
      <c r="H34" s="395"/>
      <c r="J34" s="358">
        <f>F34/$F$34</f>
        <v>1</v>
      </c>
    </row>
    <row r="35" spans="2:10" ht="15" thickTop="1" x14ac:dyDescent="0.3">
      <c r="B35" s="476" t="s">
        <v>468</v>
      </c>
      <c r="C35" s="300" t="s">
        <v>469</v>
      </c>
      <c r="D35" s="301" t="s">
        <v>522</v>
      </c>
      <c r="E35" s="301" t="s">
        <v>522</v>
      </c>
      <c r="F35" s="302" t="s">
        <v>522</v>
      </c>
      <c r="G35" s="94" t="s">
        <v>522</v>
      </c>
      <c r="H35" s="354" t="s">
        <v>522</v>
      </c>
      <c r="J35" s="364" t="s">
        <v>522</v>
      </c>
    </row>
    <row r="36" spans="2:10" ht="14.4" x14ac:dyDescent="0.3">
      <c r="B36" s="479"/>
      <c r="C36" s="278" t="s">
        <v>470</v>
      </c>
      <c r="D36" s="279" t="s">
        <v>522</v>
      </c>
      <c r="E36" s="279" t="s">
        <v>522</v>
      </c>
      <c r="F36" s="280" t="s">
        <v>522</v>
      </c>
      <c r="G36" s="322" t="s">
        <v>522</v>
      </c>
      <c r="H36" s="344" t="s">
        <v>522</v>
      </c>
      <c r="J36" s="356" t="s">
        <v>522</v>
      </c>
    </row>
    <row r="37" spans="2:10" ht="15" thickBot="1" x14ac:dyDescent="0.35">
      <c r="B37" s="480"/>
      <c r="C37" s="303" t="s">
        <v>37</v>
      </c>
      <c r="D37" s="304" t="s">
        <v>522</v>
      </c>
      <c r="E37" s="304" t="s">
        <v>522</v>
      </c>
      <c r="F37" s="305" t="s">
        <v>522</v>
      </c>
      <c r="G37" s="381" t="s">
        <v>522</v>
      </c>
      <c r="H37" s="351" t="s">
        <v>522</v>
      </c>
      <c r="J37" s="362" t="s">
        <v>522</v>
      </c>
    </row>
    <row r="38" spans="2:10" ht="15" thickTop="1" x14ac:dyDescent="0.3">
      <c r="B38" s="465" t="s">
        <v>471</v>
      </c>
      <c r="C38" s="281" t="s">
        <v>472</v>
      </c>
      <c r="D38" s="282" t="s">
        <v>522</v>
      </c>
      <c r="E38" s="282" t="s">
        <v>522</v>
      </c>
      <c r="F38" s="283" t="s">
        <v>522</v>
      </c>
      <c r="G38" s="382" t="s">
        <v>522</v>
      </c>
      <c r="H38" s="345" t="s">
        <v>522</v>
      </c>
      <c r="J38" s="365" t="s">
        <v>522</v>
      </c>
    </row>
    <row r="39" spans="2:10" ht="14.4" x14ac:dyDescent="0.3">
      <c r="B39" s="474"/>
      <c r="C39" s="41" t="s">
        <v>473</v>
      </c>
      <c r="D39" s="42" t="s">
        <v>522</v>
      </c>
      <c r="E39" s="42" t="s">
        <v>522</v>
      </c>
      <c r="F39" s="43" t="s">
        <v>522</v>
      </c>
      <c r="G39" s="102" t="s">
        <v>522</v>
      </c>
      <c r="H39" s="347" t="s">
        <v>522</v>
      </c>
      <c r="J39" s="355" t="s">
        <v>522</v>
      </c>
    </row>
    <row r="40" spans="2:10" ht="15" thickBot="1" x14ac:dyDescent="0.35">
      <c r="B40" s="475"/>
      <c r="C40" s="291" t="s">
        <v>37</v>
      </c>
      <c r="D40" s="292" t="s">
        <v>522</v>
      </c>
      <c r="E40" s="292" t="s">
        <v>522</v>
      </c>
      <c r="F40" s="293" t="s">
        <v>522</v>
      </c>
      <c r="G40" s="383" t="s">
        <v>522</v>
      </c>
      <c r="H40" s="353" t="s">
        <v>522</v>
      </c>
      <c r="J40" s="358" t="s">
        <v>522</v>
      </c>
    </row>
    <row r="41" spans="2:10" ht="15" thickTop="1" x14ac:dyDescent="0.3">
      <c r="B41" s="476" t="s">
        <v>474</v>
      </c>
      <c r="C41" s="300" t="s">
        <v>475</v>
      </c>
      <c r="D41" s="301" t="s">
        <v>522</v>
      </c>
      <c r="E41" s="301" t="s">
        <v>522</v>
      </c>
      <c r="F41" s="302" t="s">
        <v>522</v>
      </c>
      <c r="G41" s="94" t="s">
        <v>522</v>
      </c>
      <c r="H41" s="354" t="s">
        <v>522</v>
      </c>
      <c r="J41" s="364" t="s">
        <v>522</v>
      </c>
    </row>
    <row r="42" spans="2:10" ht="14.4" x14ac:dyDescent="0.3">
      <c r="B42" s="479"/>
      <c r="C42" s="278" t="s">
        <v>476</v>
      </c>
      <c r="D42" s="279" t="s">
        <v>522</v>
      </c>
      <c r="E42" s="279" t="s">
        <v>522</v>
      </c>
      <c r="F42" s="280" t="s">
        <v>522</v>
      </c>
      <c r="G42" s="322" t="s">
        <v>522</v>
      </c>
      <c r="H42" s="344" t="s">
        <v>522</v>
      </c>
      <c r="J42" s="356" t="s">
        <v>522</v>
      </c>
    </row>
    <row r="43" spans="2:10" ht="15" thickBot="1" x14ac:dyDescent="0.35">
      <c r="B43" s="480"/>
      <c r="C43" s="303" t="s">
        <v>37</v>
      </c>
      <c r="D43" s="304" t="s">
        <v>522</v>
      </c>
      <c r="E43" s="304" t="s">
        <v>522</v>
      </c>
      <c r="F43" s="305" t="s">
        <v>522</v>
      </c>
      <c r="G43" s="381" t="s">
        <v>522</v>
      </c>
      <c r="H43" s="351" t="s">
        <v>522</v>
      </c>
      <c r="J43" s="362" t="s">
        <v>522</v>
      </c>
    </row>
    <row r="44" spans="2:10" ht="15" thickTop="1" x14ac:dyDescent="0.3">
      <c r="B44" s="465" t="s">
        <v>477</v>
      </c>
      <c r="C44" s="76" t="s">
        <v>478</v>
      </c>
      <c r="D44" s="77" t="s">
        <v>522</v>
      </c>
      <c r="E44" s="77" t="s">
        <v>522</v>
      </c>
      <c r="F44" s="78" t="s">
        <v>522</v>
      </c>
      <c r="G44" s="384" t="s">
        <v>522</v>
      </c>
      <c r="H44" s="348" t="s">
        <v>522</v>
      </c>
      <c r="J44" s="366" t="s">
        <v>522</v>
      </c>
    </row>
    <row r="45" spans="2:10" ht="14.4" x14ac:dyDescent="0.3">
      <c r="B45" s="474"/>
      <c r="C45" s="288" t="s">
        <v>479</v>
      </c>
      <c r="D45" s="289" t="s">
        <v>522</v>
      </c>
      <c r="E45" s="289" t="s">
        <v>522</v>
      </c>
      <c r="F45" s="290" t="s">
        <v>522</v>
      </c>
      <c r="G45" s="322" t="s">
        <v>522</v>
      </c>
      <c r="H45" s="344" t="s">
        <v>522</v>
      </c>
      <c r="J45" s="357" t="s">
        <v>522</v>
      </c>
    </row>
    <row r="46" spans="2:10" ht="15" thickBot="1" x14ac:dyDescent="0.35">
      <c r="B46" s="475"/>
      <c r="C46" s="306" t="s">
        <v>37</v>
      </c>
      <c r="D46" s="307" t="s">
        <v>522</v>
      </c>
      <c r="E46" s="307" t="s">
        <v>522</v>
      </c>
      <c r="F46" s="308" t="s">
        <v>522</v>
      </c>
      <c r="G46" s="385" t="s">
        <v>522</v>
      </c>
      <c r="H46" s="394" t="s">
        <v>522</v>
      </c>
      <c r="J46" s="367" t="s">
        <v>522</v>
      </c>
    </row>
    <row r="47" spans="2:10" ht="15" thickTop="1" x14ac:dyDescent="0.3">
      <c r="B47" s="465" t="s">
        <v>480</v>
      </c>
      <c r="C47" s="281" t="s">
        <v>57</v>
      </c>
      <c r="D47" s="282" t="s">
        <v>522</v>
      </c>
      <c r="E47" s="282" t="s">
        <v>522</v>
      </c>
      <c r="F47" s="283" t="s">
        <v>522</v>
      </c>
      <c r="G47" s="322" t="s">
        <v>522</v>
      </c>
      <c r="H47" s="370" t="s">
        <v>522</v>
      </c>
      <c r="J47" s="365" t="s">
        <v>522</v>
      </c>
    </row>
    <row r="48" spans="2:10" ht="14.4" x14ac:dyDescent="0.3">
      <c r="B48" s="474"/>
      <c r="C48" s="41" t="s">
        <v>481</v>
      </c>
      <c r="D48" s="42" t="s">
        <v>522</v>
      </c>
      <c r="E48" s="42" t="s">
        <v>522</v>
      </c>
      <c r="F48" s="43" t="s">
        <v>522</v>
      </c>
      <c r="G48" s="102" t="s">
        <v>522</v>
      </c>
      <c r="H48" s="347" t="s">
        <v>522</v>
      </c>
      <c r="J48" s="355" t="s">
        <v>522</v>
      </c>
    </row>
    <row r="49" spans="2:10" ht="15" thickBot="1" x14ac:dyDescent="0.35">
      <c r="B49" s="475"/>
      <c r="C49" s="291" t="s">
        <v>37</v>
      </c>
      <c r="D49" s="292" t="s">
        <v>522</v>
      </c>
      <c r="E49" s="292" t="s">
        <v>522</v>
      </c>
      <c r="F49" s="293" t="s">
        <v>522</v>
      </c>
      <c r="G49" s="383" t="s">
        <v>522</v>
      </c>
      <c r="H49" s="352" t="s">
        <v>522</v>
      </c>
      <c r="J49" s="368" t="s">
        <v>522</v>
      </c>
    </row>
    <row r="50" spans="2:10" ht="16.8" customHeight="1" thickTop="1" x14ac:dyDescent="0.3">
      <c r="B50" s="437" t="s">
        <v>536</v>
      </c>
      <c r="C50" s="437"/>
      <c r="D50" s="437"/>
      <c r="E50" s="437"/>
      <c r="F50" s="437"/>
      <c r="G50" s="437"/>
      <c r="H50" s="37"/>
    </row>
    <row r="51" spans="2:10" ht="31.5" customHeight="1" x14ac:dyDescent="0.3">
      <c r="B51" s="437" t="s">
        <v>537</v>
      </c>
      <c r="C51" s="437"/>
      <c r="D51" s="437"/>
      <c r="E51" s="437"/>
      <c r="F51" s="437"/>
      <c r="G51" s="437"/>
    </row>
    <row r="52" spans="2:10" ht="14.4" customHeight="1" x14ac:dyDescent="0.3">
      <c r="B52" s="437" t="s">
        <v>60</v>
      </c>
      <c r="C52" s="437"/>
      <c r="D52" s="437"/>
      <c r="E52" s="437"/>
      <c r="F52" s="437"/>
      <c r="G52" s="437"/>
      <c r="H52" s="437"/>
      <c r="I52" s="435"/>
      <c r="J52" s="435"/>
    </row>
    <row r="53" spans="2:10" ht="14.4" x14ac:dyDescent="0.3">
      <c r="B53" s="431" t="s">
        <v>554</v>
      </c>
      <c r="I53" s="420"/>
    </row>
    <row r="54" spans="2:10" ht="14.4" x14ac:dyDescent="0.3">
      <c r="B54" s="431" t="s">
        <v>555</v>
      </c>
    </row>
    <row r="55" spans="2:10" ht="14.4" x14ac:dyDescent="0.3">
      <c r="B55" s="433" t="s">
        <v>556</v>
      </c>
    </row>
  </sheetData>
  <mergeCells count="19">
    <mergeCell ref="B3:G3"/>
    <mergeCell ref="D6:D7"/>
    <mergeCell ref="E6:F6"/>
    <mergeCell ref="G6:G7"/>
    <mergeCell ref="B52:H52"/>
    <mergeCell ref="B32:B34"/>
    <mergeCell ref="B51:G51"/>
    <mergeCell ref="B35:B37"/>
    <mergeCell ref="B38:B40"/>
    <mergeCell ref="B41:B43"/>
    <mergeCell ref="B44:B46"/>
    <mergeCell ref="B47:B49"/>
    <mergeCell ref="B50:G50"/>
    <mergeCell ref="J6:J7"/>
    <mergeCell ref="B8:B17"/>
    <mergeCell ref="B18:B21"/>
    <mergeCell ref="B22:B28"/>
    <mergeCell ref="B29:B31"/>
    <mergeCell ref="H6:H7"/>
  </mergeCells>
  <conditionalFormatting sqref="H8:H34 H36:H37">
    <cfRule type="expression" dxfId="61" priority="11">
      <formula>D8&lt;10</formula>
    </cfRule>
    <cfRule type="cellIs" dxfId="60" priority="12" operator="lessThan">
      <formula>-0.03</formula>
    </cfRule>
  </conditionalFormatting>
  <conditionalFormatting sqref="H39:H40">
    <cfRule type="expression" dxfId="59" priority="9">
      <formula>D39&lt;10</formula>
    </cfRule>
    <cfRule type="cellIs" dxfId="58" priority="10" operator="lessThan">
      <formula>-0.03</formula>
    </cfRule>
  </conditionalFormatting>
  <conditionalFormatting sqref="H42:H43">
    <cfRule type="expression" dxfId="57" priority="7">
      <formula>D42&lt;10</formula>
    </cfRule>
    <cfRule type="cellIs" dxfId="56" priority="8" operator="lessThan">
      <formula>-0.03</formula>
    </cfRule>
  </conditionalFormatting>
  <conditionalFormatting sqref="H45:H46">
    <cfRule type="expression" dxfId="55" priority="5">
      <formula>D45&lt;10</formula>
    </cfRule>
    <cfRule type="cellIs" dxfId="54" priority="6" operator="lessThan">
      <formula>-0.03</formula>
    </cfRule>
  </conditionalFormatting>
  <conditionalFormatting sqref="H48:H49">
    <cfRule type="expression" dxfId="53" priority="3">
      <formula>D48&lt;10</formula>
    </cfRule>
    <cfRule type="cellIs" dxfId="52" priority="4" operator="lessThan">
      <formula>-0.03</formula>
    </cfRule>
  </conditionalFormatting>
  <conditionalFormatting sqref="G8:G16 G18:G33 G35:G49">
    <cfRule type="expression" dxfId="51" priority="1">
      <formula>D8 &lt;10</formula>
    </cfRule>
    <cfRule type="cellIs" dxfId="50" priority="2" operator="lessThan">
      <formula>0.8</formula>
    </cfRule>
  </conditionalFormatting>
  <pageMargins left="0.28000000000000003" right="0.16" top="0.75" bottom="0.66" header="0.3" footer="0.3"/>
  <pageSetup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6"/>
  <sheetViews>
    <sheetView topLeftCell="B28" workbookViewId="0">
      <selection activeCell="S24" sqref="S24"/>
    </sheetView>
  </sheetViews>
  <sheetFormatPr defaultRowHeight="14.4" x14ac:dyDescent="0.3"/>
  <cols>
    <col min="1" max="1" width="23.109375" customWidth="1"/>
    <col min="2" max="2" width="30.33203125" bestFit="1" customWidth="1"/>
    <col min="4" max="4" width="12.88671875" customWidth="1"/>
    <col min="5" max="5" width="11.5546875" bestFit="1" customWidth="1"/>
    <col min="6" max="6" width="13.33203125" bestFit="1" customWidth="1"/>
    <col min="7" max="7" width="10.6640625" bestFit="1" customWidth="1"/>
    <col min="8" max="8" width="11.5546875" bestFit="1" customWidth="1"/>
  </cols>
  <sheetData>
    <row r="2" spans="1:10" ht="18" x14ac:dyDescent="0.3">
      <c r="A2" s="313"/>
      <c r="B2" s="2"/>
      <c r="C2" s="314" t="s">
        <v>538</v>
      </c>
      <c r="D2" s="314" t="s">
        <v>539</v>
      </c>
      <c r="E2" s="314" t="s">
        <v>540</v>
      </c>
      <c r="F2" s="314" t="s">
        <v>541</v>
      </c>
      <c r="G2" s="314" t="s">
        <v>542</v>
      </c>
      <c r="H2" s="314" t="s">
        <v>543</v>
      </c>
      <c r="I2" s="314" t="s">
        <v>544</v>
      </c>
    </row>
    <row r="3" spans="1:10" ht="18" x14ac:dyDescent="0.3">
      <c r="A3" s="310"/>
      <c r="B3" s="311"/>
      <c r="C3" s="312"/>
      <c r="D3" s="312"/>
      <c r="E3" s="312"/>
      <c r="F3" s="312"/>
      <c r="G3" s="312"/>
      <c r="H3" s="312"/>
      <c r="I3" s="312"/>
      <c r="J3" t="s">
        <v>545</v>
      </c>
    </row>
    <row r="4" spans="1:10" x14ac:dyDescent="0.3">
      <c r="A4" s="466" t="s">
        <v>447</v>
      </c>
      <c r="B4" s="315" t="s">
        <v>448</v>
      </c>
      <c r="D4" t="s">
        <v>546</v>
      </c>
      <c r="E4" t="s">
        <v>546</v>
      </c>
      <c r="F4" t="s">
        <v>546</v>
      </c>
      <c r="H4" t="s">
        <v>546</v>
      </c>
      <c r="J4">
        <v>4</v>
      </c>
    </row>
    <row r="5" spans="1:10" x14ac:dyDescent="0.3">
      <c r="A5" s="466"/>
      <c r="B5" s="284" t="s">
        <v>449</v>
      </c>
      <c r="D5" t="s">
        <v>546</v>
      </c>
      <c r="E5" t="s">
        <v>547</v>
      </c>
      <c r="G5" t="s">
        <v>547</v>
      </c>
      <c r="H5" t="s">
        <v>547</v>
      </c>
      <c r="I5" t="s">
        <v>547</v>
      </c>
      <c r="J5">
        <v>5</v>
      </c>
    </row>
    <row r="6" spans="1:10" x14ac:dyDescent="0.3">
      <c r="A6" s="466"/>
      <c r="B6" s="41" t="s">
        <v>12</v>
      </c>
      <c r="C6" t="s">
        <v>546</v>
      </c>
      <c r="J6">
        <v>1</v>
      </c>
    </row>
    <row r="7" spans="1:10" x14ac:dyDescent="0.3">
      <c r="A7" s="466"/>
      <c r="B7" s="278" t="s">
        <v>450</v>
      </c>
      <c r="E7" t="s">
        <v>547</v>
      </c>
      <c r="F7" t="s">
        <v>546</v>
      </c>
      <c r="G7" t="s">
        <v>546</v>
      </c>
      <c r="I7" t="s">
        <v>547</v>
      </c>
      <c r="J7">
        <v>4</v>
      </c>
    </row>
    <row r="8" spans="1:10" x14ac:dyDescent="0.3">
      <c r="A8" s="466"/>
      <c r="B8" s="89" t="s">
        <v>13</v>
      </c>
      <c r="I8" t="s">
        <v>546</v>
      </c>
      <c r="J8">
        <v>1</v>
      </c>
    </row>
    <row r="9" spans="1:10" x14ac:dyDescent="0.3">
      <c r="A9" s="466"/>
      <c r="B9" s="288" t="s">
        <v>451</v>
      </c>
      <c r="G9" t="s">
        <v>547</v>
      </c>
      <c r="J9">
        <v>1</v>
      </c>
    </row>
    <row r="10" spans="1:10" x14ac:dyDescent="0.3">
      <c r="A10" s="466"/>
      <c r="B10" s="89" t="s">
        <v>15</v>
      </c>
      <c r="D10" t="s">
        <v>546</v>
      </c>
      <c r="F10" t="s">
        <v>547</v>
      </c>
      <c r="G10" t="s">
        <v>547</v>
      </c>
      <c r="H10" t="s">
        <v>546</v>
      </c>
      <c r="I10" t="s">
        <v>547</v>
      </c>
      <c r="J10">
        <v>5</v>
      </c>
    </row>
    <row r="11" spans="1:10" x14ac:dyDescent="0.3">
      <c r="A11" s="466"/>
      <c r="B11" s="288" t="s">
        <v>16</v>
      </c>
      <c r="C11" t="s">
        <v>546</v>
      </c>
      <c r="H11" t="s">
        <v>547</v>
      </c>
      <c r="J11">
        <v>2</v>
      </c>
    </row>
    <row r="12" spans="1:10" x14ac:dyDescent="0.3">
      <c r="A12" s="466"/>
      <c r="B12" s="41" t="s">
        <v>20</v>
      </c>
      <c r="F12" t="s">
        <v>546</v>
      </c>
      <c r="G12" t="s">
        <v>547</v>
      </c>
      <c r="H12" t="s">
        <v>546</v>
      </c>
      <c r="J12">
        <v>3</v>
      </c>
    </row>
    <row r="13" spans="1:10" x14ac:dyDescent="0.3">
      <c r="A13" s="467"/>
      <c r="B13" s="291"/>
      <c r="C13" t="str">
        <f>IF(Access!H27&lt;1,"Y","")</f>
        <v>Y</v>
      </c>
    </row>
    <row r="14" spans="1:10" x14ac:dyDescent="0.3">
      <c r="A14" s="476" t="s">
        <v>452</v>
      </c>
      <c r="B14" s="71" t="s">
        <v>25</v>
      </c>
      <c r="C14" t="str">
        <f>IF(Access!H28&lt;1,"Y","")</f>
        <v/>
      </c>
    </row>
    <row r="15" spans="1:10" x14ac:dyDescent="0.3">
      <c r="A15" s="477"/>
      <c r="B15" s="288" t="s">
        <v>24</v>
      </c>
      <c r="C15" t="str">
        <f>IF(Access!H29&lt;1,"Y","")</f>
        <v/>
      </c>
      <c r="G15" t="s">
        <v>546</v>
      </c>
      <c r="H15" t="s">
        <v>546</v>
      </c>
      <c r="J15">
        <v>3</v>
      </c>
    </row>
    <row r="16" spans="1:10" x14ac:dyDescent="0.3">
      <c r="A16" s="477"/>
      <c r="B16" s="63" t="s">
        <v>453</v>
      </c>
      <c r="F16" t="s">
        <v>547</v>
      </c>
      <c r="J16">
        <v>1</v>
      </c>
    </row>
    <row r="17" spans="1:10" x14ac:dyDescent="0.3">
      <c r="A17" s="478"/>
      <c r="B17" s="291"/>
      <c r="C17" t="str">
        <f>IF(Access!H31&lt;1,"Y","")</f>
        <v>Y</v>
      </c>
    </row>
    <row r="18" spans="1:10" x14ac:dyDescent="0.3">
      <c r="A18" s="465" t="s">
        <v>454</v>
      </c>
      <c r="B18" s="57" t="s">
        <v>455</v>
      </c>
      <c r="G18" t="s">
        <v>547</v>
      </c>
      <c r="H18" t="s">
        <v>546</v>
      </c>
      <c r="J18">
        <v>2</v>
      </c>
    </row>
    <row r="19" spans="1:10" x14ac:dyDescent="0.3">
      <c r="A19" s="474"/>
      <c r="B19" s="288" t="s">
        <v>456</v>
      </c>
      <c r="E19" t="s">
        <v>546</v>
      </c>
      <c r="J19">
        <v>1</v>
      </c>
    </row>
    <row r="20" spans="1:10" x14ac:dyDescent="0.3">
      <c r="A20" s="474"/>
      <c r="B20" s="41" t="s">
        <v>457</v>
      </c>
      <c r="H20" t="s">
        <v>546</v>
      </c>
      <c r="I20" t="s">
        <v>547</v>
      </c>
      <c r="J20">
        <v>2</v>
      </c>
    </row>
    <row r="21" spans="1:10" x14ac:dyDescent="0.3">
      <c r="A21" s="474"/>
      <c r="B21" s="288" t="s">
        <v>458</v>
      </c>
      <c r="E21" t="s">
        <v>546</v>
      </c>
      <c r="G21" t="s">
        <v>546</v>
      </c>
      <c r="I21" t="s">
        <v>547</v>
      </c>
      <c r="J21">
        <v>3</v>
      </c>
    </row>
    <row r="22" spans="1:10" x14ac:dyDescent="0.3">
      <c r="A22" s="474"/>
      <c r="B22" s="41" t="s">
        <v>459</v>
      </c>
      <c r="C22" t="s">
        <v>546</v>
      </c>
      <c r="E22" t="s">
        <v>547</v>
      </c>
      <c r="G22" t="s">
        <v>546</v>
      </c>
      <c r="I22" t="s">
        <v>547</v>
      </c>
      <c r="J22">
        <v>4</v>
      </c>
    </row>
    <row r="23" spans="1:10" x14ac:dyDescent="0.3">
      <c r="A23" s="474"/>
      <c r="B23" s="288" t="s">
        <v>535</v>
      </c>
      <c r="C23" t="s">
        <v>546</v>
      </c>
      <c r="F23" t="s">
        <v>547</v>
      </c>
      <c r="G23" t="s">
        <v>547</v>
      </c>
      <c r="J23">
        <v>3</v>
      </c>
    </row>
    <row r="24" spans="1:10" x14ac:dyDescent="0.3">
      <c r="A24" s="475"/>
      <c r="B24" s="291"/>
    </row>
    <row r="25" spans="1:10" x14ac:dyDescent="0.3">
      <c r="A25" s="476" t="s">
        <v>462</v>
      </c>
      <c r="B25" s="71" t="s">
        <v>463</v>
      </c>
    </row>
    <row r="26" spans="1:10" x14ac:dyDescent="0.3">
      <c r="A26" s="479"/>
      <c r="B26" s="278" t="s">
        <v>464</v>
      </c>
      <c r="G26" t="s">
        <v>546</v>
      </c>
      <c r="J26">
        <v>1</v>
      </c>
    </row>
    <row r="27" spans="1:10" x14ac:dyDescent="0.3">
      <c r="A27" s="480"/>
      <c r="B27" s="68"/>
    </row>
    <row r="28" spans="1:10" x14ac:dyDescent="0.3">
      <c r="A28" s="465" t="s">
        <v>465</v>
      </c>
      <c r="B28" s="297" t="s">
        <v>466</v>
      </c>
      <c r="I28" t="s">
        <v>546</v>
      </c>
      <c r="J28">
        <v>1</v>
      </c>
    </row>
    <row r="29" spans="1:10" x14ac:dyDescent="0.3">
      <c r="A29" s="474"/>
      <c r="B29" s="41" t="s">
        <v>467</v>
      </c>
    </row>
    <row r="30" spans="1:10" x14ac:dyDescent="0.3">
      <c r="A30" s="475"/>
      <c r="B30" s="291"/>
    </row>
    <row r="31" spans="1:10" x14ac:dyDescent="0.3">
      <c r="A31" s="476" t="s">
        <v>468</v>
      </c>
      <c r="B31" s="300" t="s">
        <v>469</v>
      </c>
      <c r="D31" t="s">
        <v>546</v>
      </c>
      <c r="E31" t="s">
        <v>546</v>
      </c>
      <c r="F31" t="s">
        <v>546</v>
      </c>
      <c r="H31" t="s">
        <v>546</v>
      </c>
      <c r="J31">
        <v>4</v>
      </c>
    </row>
    <row r="32" spans="1:10" x14ac:dyDescent="0.3">
      <c r="A32" s="479"/>
      <c r="B32" s="278" t="s">
        <v>470</v>
      </c>
    </row>
    <row r="33" spans="1:13" x14ac:dyDescent="0.3">
      <c r="A33" s="480"/>
      <c r="B33" s="303"/>
    </row>
    <row r="34" spans="1:13" x14ac:dyDescent="0.3">
      <c r="A34" s="465" t="s">
        <v>471</v>
      </c>
      <c r="B34" s="281" t="s">
        <v>472</v>
      </c>
      <c r="D34" t="s">
        <v>546</v>
      </c>
      <c r="E34" t="s">
        <v>546</v>
      </c>
      <c r="F34" t="s">
        <v>546</v>
      </c>
      <c r="H34" t="s">
        <v>546</v>
      </c>
      <c r="J34">
        <v>4</v>
      </c>
    </row>
    <row r="35" spans="1:13" x14ac:dyDescent="0.3">
      <c r="A35" s="474"/>
      <c r="B35" s="41" t="s">
        <v>473</v>
      </c>
    </row>
    <row r="36" spans="1:13" x14ac:dyDescent="0.3">
      <c r="A36" s="475"/>
      <c r="B36" s="291"/>
    </row>
    <row r="37" spans="1:13" x14ac:dyDescent="0.3">
      <c r="A37" s="476" t="s">
        <v>474</v>
      </c>
      <c r="B37" s="300" t="s">
        <v>475</v>
      </c>
      <c r="D37" t="s">
        <v>546</v>
      </c>
      <c r="E37" t="s">
        <v>547</v>
      </c>
      <c r="F37" t="s">
        <v>546</v>
      </c>
      <c r="H37" t="s">
        <v>546</v>
      </c>
      <c r="J37">
        <v>4</v>
      </c>
    </row>
    <row r="38" spans="1:13" x14ac:dyDescent="0.3">
      <c r="A38" s="479"/>
      <c r="B38" s="278" t="s">
        <v>476</v>
      </c>
    </row>
    <row r="39" spans="1:13" x14ac:dyDescent="0.3">
      <c r="A39" s="480"/>
      <c r="B39" s="303"/>
    </row>
    <row r="40" spans="1:13" x14ac:dyDescent="0.3">
      <c r="A40" s="465" t="s">
        <v>477</v>
      </c>
      <c r="B40" s="76" t="s">
        <v>478</v>
      </c>
      <c r="C40" t="s">
        <v>546</v>
      </c>
      <c r="H40" t="s">
        <v>546</v>
      </c>
      <c r="J40">
        <v>2</v>
      </c>
    </row>
    <row r="41" spans="1:13" x14ac:dyDescent="0.3">
      <c r="A41" s="474"/>
      <c r="B41" s="288" t="s">
        <v>479</v>
      </c>
      <c r="K41" t="s">
        <v>548</v>
      </c>
      <c r="L41">
        <f>SUM(J4:J45)</f>
        <v>62</v>
      </c>
      <c r="M41">
        <f>AVERAGE(J4:J45)</f>
        <v>2.5833333333333335</v>
      </c>
    </row>
    <row r="42" spans="1:13" x14ac:dyDescent="0.3">
      <c r="A42" s="475"/>
      <c r="B42" s="306"/>
      <c r="K42" t="s">
        <v>549</v>
      </c>
      <c r="L42">
        <f>SUM(C46:I46)</f>
        <v>62</v>
      </c>
      <c r="M42">
        <f>AVERAGE(C46:I46)</f>
        <v>8.8571428571428577</v>
      </c>
    </row>
    <row r="43" spans="1:13" x14ac:dyDescent="0.3">
      <c r="A43" s="465" t="s">
        <v>480</v>
      </c>
      <c r="B43" s="281" t="s">
        <v>57</v>
      </c>
      <c r="D43" t="s">
        <v>546</v>
      </c>
      <c r="J43">
        <v>1</v>
      </c>
    </row>
    <row r="44" spans="1:13" x14ac:dyDescent="0.3">
      <c r="A44" s="474"/>
      <c r="B44" s="41" t="s">
        <v>481</v>
      </c>
    </row>
    <row r="45" spans="1:13" x14ac:dyDescent="0.3">
      <c r="A45" s="475"/>
      <c r="B45" s="291"/>
    </row>
    <row r="46" spans="1:13" x14ac:dyDescent="0.3">
      <c r="B46" t="s">
        <v>550</v>
      </c>
      <c r="C46">
        <v>6</v>
      </c>
      <c r="D46">
        <v>7</v>
      </c>
      <c r="E46">
        <v>9</v>
      </c>
      <c r="F46">
        <v>9</v>
      </c>
      <c r="G46">
        <v>11</v>
      </c>
      <c r="H46">
        <v>12</v>
      </c>
      <c r="I46">
        <v>8</v>
      </c>
    </row>
  </sheetData>
  <mergeCells count="10">
    <mergeCell ref="A34:A36"/>
    <mergeCell ref="A37:A39"/>
    <mergeCell ref="A40:A42"/>
    <mergeCell ref="A43:A45"/>
    <mergeCell ref="A4:A13"/>
    <mergeCell ref="A14:A17"/>
    <mergeCell ref="A18:A24"/>
    <mergeCell ref="A25:A27"/>
    <mergeCell ref="A28:A30"/>
    <mergeCell ref="A31:A3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topLeftCell="A6" workbookViewId="0">
      <selection activeCell="A7" sqref="A7:B7"/>
    </sheetView>
  </sheetViews>
  <sheetFormatPr defaultRowHeight="14.4" x14ac:dyDescent="0.3"/>
  <cols>
    <col min="1" max="1" width="23.109375" customWidth="1"/>
    <col min="2" max="2" width="30.33203125" bestFit="1" customWidth="1"/>
    <col min="4" max="4" width="12.88671875" customWidth="1"/>
    <col min="5" max="5" width="11.5546875" bestFit="1" customWidth="1"/>
    <col min="6" max="6" width="13.33203125" bestFit="1" customWidth="1"/>
    <col min="7" max="7" width="10.6640625" bestFit="1" customWidth="1"/>
    <col min="8" max="8" width="11.5546875" bestFit="1" customWidth="1"/>
    <col min="10" max="10" width="12.88671875" customWidth="1"/>
  </cols>
  <sheetData>
    <row r="1" spans="1:10" hidden="1" x14ac:dyDescent="0.3"/>
    <row r="2" spans="1:10" hidden="1" x14ac:dyDescent="0.3"/>
    <row r="3" spans="1:10" hidden="1" x14ac:dyDescent="0.3"/>
    <row r="4" spans="1:10" hidden="1" x14ac:dyDescent="0.3"/>
    <row r="5" spans="1:10" hidden="1" x14ac:dyDescent="0.3"/>
    <row r="6" spans="1:10" ht="18.600000000000001" thickBot="1" x14ac:dyDescent="0.35">
      <c r="A6" s="313"/>
      <c r="B6" s="334"/>
      <c r="C6" s="314"/>
      <c r="D6" s="314"/>
      <c r="E6" s="314"/>
      <c r="F6" s="314"/>
      <c r="G6" s="314"/>
      <c r="H6" s="314"/>
      <c r="I6" s="314"/>
    </row>
    <row r="7" spans="1:10" ht="31.8" customHeight="1" thickBot="1" x14ac:dyDescent="0.35">
      <c r="A7" s="516" t="s">
        <v>557</v>
      </c>
      <c r="B7" s="517"/>
      <c r="C7" s="332" t="s">
        <v>538</v>
      </c>
      <c r="D7" s="332" t="s">
        <v>539</v>
      </c>
      <c r="E7" s="332" t="s">
        <v>540</v>
      </c>
      <c r="F7" s="332" t="s">
        <v>541</v>
      </c>
      <c r="G7" s="332" t="s">
        <v>542</v>
      </c>
      <c r="H7" s="332" t="s">
        <v>543</v>
      </c>
      <c r="I7" s="332" t="s">
        <v>544</v>
      </c>
      <c r="J7" s="333" t="s">
        <v>545</v>
      </c>
    </row>
    <row r="8" spans="1:10" x14ac:dyDescent="0.3">
      <c r="A8" s="502" t="s">
        <v>447</v>
      </c>
      <c r="B8" s="315" t="s">
        <v>448</v>
      </c>
      <c r="C8" s="322" t="str">
        <f>IF(Access!H10&lt;1,"Y","")</f>
        <v/>
      </c>
      <c r="D8" s="322" t="str">
        <f>IF(Completion!I8&lt;-0.03,"Y","")</f>
        <v>Y</v>
      </c>
      <c r="E8" s="322" t="str">
        <f>IF(ENGL!H8&lt;-0.03,"Y","")</f>
        <v>Y</v>
      </c>
      <c r="F8" s="322" t="str">
        <f>IF(MATH!$H8&lt;-0.03,"Y","")</f>
        <v>Y</v>
      </c>
      <c r="G8" s="322" t="str">
        <f>IF(ESL!$H8&lt;-0.03,"Y","")</f>
        <v/>
      </c>
      <c r="H8" s="322" t="str">
        <f>IF('Deg or Cert. Completion'!$H8&lt;-0.03,"Y","")</f>
        <v>Y</v>
      </c>
      <c r="I8" s="322" t="str">
        <f>IF(Transfer!$H8&lt;-0.03,"Y","")</f>
        <v/>
      </c>
      <c r="J8" s="323">
        <f>COUNTIF(C8:I8,"Y")</f>
        <v>4</v>
      </c>
    </row>
    <row r="9" spans="1:10" x14ac:dyDescent="0.3">
      <c r="A9" s="502"/>
      <c r="B9" s="284" t="s">
        <v>449</v>
      </c>
      <c r="C9" s="322" t="str">
        <f>IF(Access!H11&lt;1,"Y","")</f>
        <v>Y</v>
      </c>
      <c r="D9" s="322" t="str">
        <f>IF(Completion!I9&lt;-0.03,"Y","")</f>
        <v>Y</v>
      </c>
      <c r="E9" s="322" t="str">
        <f>IF(ENGL!H9&lt;-0.03,"Y","")</f>
        <v>Y</v>
      </c>
      <c r="F9" s="322" t="str">
        <f>IF(MATH!$H9&lt;-0.03,"Y","")</f>
        <v/>
      </c>
      <c r="G9" s="321" t="s">
        <v>522</v>
      </c>
      <c r="H9" s="322" t="str">
        <f>IF('Deg or Cert. Completion'!$H9&lt;-0.03,"Y","")</f>
        <v/>
      </c>
      <c r="I9" s="322" t="str">
        <f>IF(Transfer!$H9&lt;-0.03,"Y","")</f>
        <v>Y</v>
      </c>
      <c r="J9" s="323">
        <f t="shared" ref="J9:J40" si="0">COUNTIF(C9:I9,"Y")</f>
        <v>4</v>
      </c>
    </row>
    <row r="10" spans="1:10" x14ac:dyDescent="0.3">
      <c r="A10" s="502"/>
      <c r="B10" s="41" t="s">
        <v>12</v>
      </c>
      <c r="C10" s="322" t="str">
        <f>IF(Access!H12&lt;1,"Y","")</f>
        <v>Y</v>
      </c>
      <c r="D10" s="322" t="str">
        <f>IF(Completion!I10&lt;-0.03,"Y","")</f>
        <v/>
      </c>
      <c r="E10" s="322" t="str">
        <f>IF(ENGL!H10&lt;-0.03,"Y","")</f>
        <v>Y</v>
      </c>
      <c r="F10" s="322" t="str">
        <f>IF(MATH!$H10&lt;-0.03,"Y","")</f>
        <v/>
      </c>
      <c r="G10" s="322" t="str">
        <f>IF(ESL!$H10&lt;-0.03,"Y","")</f>
        <v>Y</v>
      </c>
      <c r="H10" s="322" t="str">
        <f>IF('Deg or Cert. Completion'!$H10&lt;-0.03,"Y","")</f>
        <v/>
      </c>
      <c r="I10" s="322" t="str">
        <f>IF(Transfer!$H10&lt;-0.03,"Y","")</f>
        <v/>
      </c>
      <c r="J10" s="323">
        <f t="shared" si="0"/>
        <v>3</v>
      </c>
    </row>
    <row r="11" spans="1:10" x14ac:dyDescent="0.3">
      <c r="A11" s="502"/>
      <c r="B11" s="278" t="s">
        <v>450</v>
      </c>
      <c r="C11" s="322" t="str">
        <f>IF(Access!H13&lt;1,"Y","")</f>
        <v>Y</v>
      </c>
      <c r="D11" s="322" t="str">
        <f>IF(Completion!I11&lt;-0.03,"Y","")</f>
        <v/>
      </c>
      <c r="E11" s="322" t="str">
        <f>IF(ENGL!H11&lt;-0.03,"Y","")</f>
        <v>Y</v>
      </c>
      <c r="F11" s="322" t="str">
        <f>IF(MATH!$H11&lt;-0.03,"Y","")</f>
        <v>Y</v>
      </c>
      <c r="G11" s="322" t="str">
        <f>IF(ESL!$H11&lt;-0.03,"Y","")</f>
        <v/>
      </c>
      <c r="H11" s="322" t="str">
        <f>IF('Deg or Cert. Completion'!$H11&lt;-0.03,"Y","")</f>
        <v/>
      </c>
      <c r="I11" s="322" t="str">
        <f>IF(Transfer!$H11&lt;-0.03,"Y","")</f>
        <v>Y</v>
      </c>
      <c r="J11" s="323">
        <f t="shared" si="0"/>
        <v>4</v>
      </c>
    </row>
    <row r="12" spans="1:10" x14ac:dyDescent="0.3">
      <c r="A12" s="502"/>
      <c r="B12" s="89" t="s">
        <v>13</v>
      </c>
      <c r="C12" s="322" t="str">
        <f>IF(Access!H14&lt;1,"Y","")</f>
        <v/>
      </c>
      <c r="D12" s="322" t="str">
        <f>IF(Completion!I12&lt;-0.03,"Y","")</f>
        <v>Y</v>
      </c>
      <c r="E12" s="322" t="str">
        <f>IF(ENGL!H12&lt;-0.03,"Y","")</f>
        <v/>
      </c>
      <c r="F12" s="322" t="str">
        <f>IF(MATH!$H12&lt;-0.03,"Y","")</f>
        <v/>
      </c>
      <c r="G12" s="322" t="str">
        <f>IF(ESL!$H12&lt;-0.03,"Y","")</f>
        <v/>
      </c>
      <c r="H12" s="322" t="str">
        <f>IF('Deg or Cert. Completion'!$H12&lt;-0.03,"Y","")</f>
        <v/>
      </c>
      <c r="I12" s="322" t="str">
        <f>IF(Transfer!$H12&lt;-0.03,"Y","")</f>
        <v>Y</v>
      </c>
      <c r="J12" s="323">
        <f t="shared" si="0"/>
        <v>2</v>
      </c>
    </row>
    <row r="13" spans="1:10" x14ac:dyDescent="0.3">
      <c r="A13" s="502"/>
      <c r="B13" s="288" t="s">
        <v>451</v>
      </c>
      <c r="C13" s="322" t="str">
        <f>IF(Access!H15&lt;1,"Y","")</f>
        <v/>
      </c>
      <c r="D13" s="322" t="str">
        <f>IF(Completion!I13&lt;-0.03,"Y","")</f>
        <v/>
      </c>
      <c r="E13" s="322" t="str">
        <f>IF(ENGL!H13&lt;-0.03,"Y","")</f>
        <v/>
      </c>
      <c r="F13" s="322" t="str">
        <f>IF(MATH!$H13&lt;-0.03,"Y","")</f>
        <v/>
      </c>
      <c r="G13" s="322" t="str">
        <f>IF(ESL!$H13&lt;-0.03,"Y","")</f>
        <v/>
      </c>
      <c r="H13" s="322" t="str">
        <f>IF('Deg or Cert. Completion'!$H13&lt;-0.03,"Y","")</f>
        <v>Y</v>
      </c>
      <c r="I13" s="322" t="str">
        <f>IF(Transfer!$H13&lt;-0.03,"Y","")</f>
        <v/>
      </c>
      <c r="J13" s="323">
        <f t="shared" si="0"/>
        <v>1</v>
      </c>
    </row>
    <row r="14" spans="1:10" x14ac:dyDescent="0.3">
      <c r="A14" s="502"/>
      <c r="B14" s="89" t="s">
        <v>15</v>
      </c>
      <c r="C14" s="322" t="str">
        <f>IF(Access!H16&lt;1,"Y","")</f>
        <v/>
      </c>
      <c r="D14" s="322" t="str">
        <f>IF(Completion!I14&lt;-0.03,"Y","")</f>
        <v>Y</v>
      </c>
      <c r="E14" s="322" t="str">
        <f>IF(ENGL!H14&lt;-0.03,"Y","")</f>
        <v>Y</v>
      </c>
      <c r="F14" s="322" t="str">
        <f>IF(MATH!$H14&lt;-0.03,"Y","")</f>
        <v>Y</v>
      </c>
      <c r="G14" s="322" t="str">
        <f>IF(ESL!$H14&lt;-0.03,"Y","")</f>
        <v>Y</v>
      </c>
      <c r="H14" s="322" t="str">
        <f>IF('Deg or Cert. Completion'!$H14&lt;-0.03,"Y","")</f>
        <v>Y</v>
      </c>
      <c r="I14" s="322" t="str">
        <f>IF(Transfer!$H14&lt;-0.03,"Y","")</f>
        <v/>
      </c>
      <c r="J14" s="323">
        <f t="shared" si="0"/>
        <v>5</v>
      </c>
    </row>
    <row r="15" spans="1:10" x14ac:dyDescent="0.3">
      <c r="A15" s="502"/>
      <c r="B15" s="288" t="s">
        <v>16</v>
      </c>
      <c r="C15" s="322" t="str">
        <f>IF(Access!H17&lt;1,"Y","")</f>
        <v>Y</v>
      </c>
      <c r="D15" s="322" t="str">
        <f>IF(Completion!I15&lt;-0.03,"Y","")</f>
        <v/>
      </c>
      <c r="E15" s="322" t="str">
        <f>IF(ENGL!H15&lt;-0.03,"Y","")</f>
        <v/>
      </c>
      <c r="F15" s="322" t="str">
        <f>IF(MATH!$H15&lt;-0.03,"Y","")</f>
        <v/>
      </c>
      <c r="G15" s="322" t="str">
        <f>IF(ESL!$H15&lt;-0.03,"Y","")</f>
        <v/>
      </c>
      <c r="H15" s="322" t="str">
        <f>IF('Deg or Cert. Completion'!$H15&lt;-0.03,"Y","")</f>
        <v/>
      </c>
      <c r="I15" s="322" t="str">
        <f>IF(Transfer!$H15&lt;-0.03,"Y","")</f>
        <v/>
      </c>
      <c r="J15" s="323">
        <f t="shared" si="0"/>
        <v>1</v>
      </c>
    </row>
    <row r="16" spans="1:10" ht="15" thickBot="1" x14ac:dyDescent="0.35">
      <c r="A16" s="503"/>
      <c r="B16" s="114" t="s">
        <v>20</v>
      </c>
      <c r="C16" s="326" t="str">
        <f>IF(Access!H18&lt;1,"Y","")</f>
        <v/>
      </c>
      <c r="D16" s="326" t="str">
        <f>IF(Completion!I16&lt;-0.03,"Y","")</f>
        <v/>
      </c>
      <c r="E16" s="326" t="str">
        <f>IF(ENGL!H16&lt;-0.03,"Y","")</f>
        <v/>
      </c>
      <c r="F16" s="326" t="str">
        <f>IF(MATH!$H16&lt;-0.03,"Y","")</f>
        <v>Y</v>
      </c>
      <c r="G16" s="326" t="str">
        <f>IF(ESL!$H16&lt;-0.03,"Y","")</f>
        <v/>
      </c>
      <c r="H16" s="326" t="str">
        <f>IF('Deg or Cert. Completion'!$H16&lt;-0.03,"Y","")</f>
        <v/>
      </c>
      <c r="I16" s="326" t="str">
        <f>IF(Transfer!$H16&lt;-0.03,"Y","")</f>
        <v/>
      </c>
      <c r="J16" s="330">
        <f t="shared" si="0"/>
        <v>1</v>
      </c>
    </row>
    <row r="17" spans="1:14" x14ac:dyDescent="0.3">
      <c r="A17" s="506" t="s">
        <v>452</v>
      </c>
      <c r="B17" s="168" t="s">
        <v>25</v>
      </c>
      <c r="C17" s="328" t="str">
        <f>IF(Access!H27&lt;1,"Y","")</f>
        <v>Y</v>
      </c>
      <c r="D17" s="328" t="str">
        <f>IF(Completion!I18&lt;-0.03,"Y","")</f>
        <v/>
      </c>
      <c r="E17" s="328" t="str">
        <f>IF(ENGL!H18&lt;-0.03,"Y","")</f>
        <v/>
      </c>
      <c r="F17" s="328" t="str">
        <f>IF(MATH!$H18&lt;-0.03,"Y","")</f>
        <v/>
      </c>
      <c r="G17" s="328" t="str">
        <f>IF(ESL!$H18&lt;-0.03,"Y","")</f>
        <v/>
      </c>
      <c r="H17" s="328" t="str">
        <f>IF('Deg or Cert. Completion'!$H18&lt;-0.03,"Y","")</f>
        <v/>
      </c>
      <c r="I17" s="328" t="str">
        <f>IF(Transfer!$H18&lt;-0.03,"Y","")</f>
        <v/>
      </c>
      <c r="J17" s="329">
        <f t="shared" si="0"/>
        <v>1</v>
      </c>
    </row>
    <row r="18" spans="1:14" x14ac:dyDescent="0.3">
      <c r="A18" s="511"/>
      <c r="B18" s="288" t="s">
        <v>24</v>
      </c>
      <c r="C18" s="322" t="str">
        <f>IF(Access!H28&lt;1,"Y","")</f>
        <v/>
      </c>
      <c r="D18" s="322" t="str">
        <f>IF(Completion!I19&lt;-0.03,"Y","")</f>
        <v/>
      </c>
      <c r="E18" s="322" t="str">
        <f>IF(ENGL!H19&lt;-0.03,"Y","")</f>
        <v>Y</v>
      </c>
      <c r="F18" s="322" t="str">
        <f>IF(MATH!$H19&lt;-0.03,"Y","")</f>
        <v/>
      </c>
      <c r="G18" s="322" t="str">
        <f>IF(ESL!$H19&lt;-0.03,"Y","")</f>
        <v>Y</v>
      </c>
      <c r="H18" s="322" t="str">
        <f>IF('Deg or Cert. Completion'!$H19&lt;-0.03,"Y","")</f>
        <v>Y</v>
      </c>
      <c r="I18" s="322" t="str">
        <f>IF(Transfer!$H19&lt;-0.03,"Y","")</f>
        <v/>
      </c>
      <c r="J18" s="323">
        <f t="shared" si="0"/>
        <v>3</v>
      </c>
    </row>
    <row r="19" spans="1:14" ht="15" thickBot="1" x14ac:dyDescent="0.35">
      <c r="A19" s="512"/>
      <c r="B19" s="331" t="s">
        <v>453</v>
      </c>
      <c r="C19" s="326" t="str">
        <f>IF(Access!H29&lt;1,"Y","")</f>
        <v/>
      </c>
      <c r="D19" s="326" t="str">
        <f>IF(Completion!I20&lt;-0.03,"Y","")</f>
        <v/>
      </c>
      <c r="E19" s="326" t="str">
        <f>IF(ENGL!H20&lt;-0.03,"Y","")</f>
        <v>Y</v>
      </c>
      <c r="F19" s="326" t="str">
        <f>IF(MATH!$H20&lt;-0.03,"Y","")</f>
        <v>Y</v>
      </c>
      <c r="G19" s="326" t="str">
        <f>IF(ESL!$H20&lt;-0.03,"Y","")</f>
        <v/>
      </c>
      <c r="H19" s="326" t="str">
        <f>IF('Deg or Cert. Completion'!$H20&lt;-0.03,"Y","")</f>
        <v/>
      </c>
      <c r="I19" s="326" t="str">
        <f>IF(Transfer!$H20&lt;-0.03,"Y","")</f>
        <v/>
      </c>
      <c r="J19" s="330">
        <f t="shared" si="0"/>
        <v>2</v>
      </c>
    </row>
    <row r="20" spans="1:14" x14ac:dyDescent="0.3">
      <c r="A20" s="501" t="s">
        <v>454</v>
      </c>
      <c r="B20" s="335" t="s">
        <v>455</v>
      </c>
      <c r="C20" s="328" t="str">
        <f>IF(Access!H37&lt;1,"Y","")</f>
        <v/>
      </c>
      <c r="D20" s="328" t="str">
        <f>IF(Completion!I22&lt;-0.03,"Y","")</f>
        <v/>
      </c>
      <c r="E20" s="328" t="str">
        <f>IF(ENGL!H22&lt;-0.03,"Y","")</f>
        <v/>
      </c>
      <c r="F20" s="328" t="str">
        <f>IF(MATH!$H22&lt;-0.03,"Y","")</f>
        <v/>
      </c>
      <c r="G20" s="328" t="str">
        <f>IF(ESL!$H22&lt;-0.03,"Y","")</f>
        <v>Y</v>
      </c>
      <c r="H20" s="328" t="str">
        <f>IF('Deg or Cert. Completion'!$H22&lt;-0.03,"Y","")</f>
        <v>Y</v>
      </c>
      <c r="I20" s="328" t="str">
        <f>IF(Transfer!$H22&lt;-0.03,"Y","")</f>
        <v>Y</v>
      </c>
      <c r="J20" s="329">
        <f t="shared" si="0"/>
        <v>3</v>
      </c>
    </row>
    <row r="21" spans="1:14" x14ac:dyDescent="0.3">
      <c r="A21" s="504"/>
      <c r="B21" s="288" t="s">
        <v>456</v>
      </c>
      <c r="C21" s="322" t="str">
        <f>IF(Access!H38&lt;1,"Y","")</f>
        <v/>
      </c>
      <c r="D21" s="322" t="str">
        <f>IF(Completion!I23&lt;-0.03,"Y","")</f>
        <v/>
      </c>
      <c r="E21" s="322" t="str">
        <f>IF(ENGL!H23&lt;-0.03,"Y","")</f>
        <v>Y</v>
      </c>
      <c r="F21" s="322" t="str">
        <f>IF(MATH!$H23&lt;-0.03,"Y","")</f>
        <v/>
      </c>
      <c r="G21" s="322" t="str">
        <f>IF(ESL!$H23&lt;-0.03,"Y","")</f>
        <v/>
      </c>
      <c r="H21" s="322" t="str">
        <f>IF('Deg or Cert. Completion'!$H23&lt;-0.03,"Y","")</f>
        <v/>
      </c>
      <c r="I21" s="322" t="str">
        <f>IF(Transfer!$H23&lt;-0.03,"Y","")</f>
        <v>Y</v>
      </c>
      <c r="J21" s="323">
        <f t="shared" si="0"/>
        <v>2</v>
      </c>
    </row>
    <row r="22" spans="1:14" x14ac:dyDescent="0.3">
      <c r="A22" s="504"/>
      <c r="B22" s="41" t="s">
        <v>457</v>
      </c>
      <c r="C22" s="322" t="str">
        <f>IF(Access!H39&lt;1,"Y","")</f>
        <v/>
      </c>
      <c r="D22" s="322" t="str">
        <f>IF(Completion!I24&lt;-0.03,"Y","")</f>
        <v/>
      </c>
      <c r="E22" s="322" t="str">
        <f>IF(ENGL!H24&lt;-0.03,"Y","")</f>
        <v/>
      </c>
      <c r="F22" s="322" t="str">
        <f>IF(MATH!$H24&lt;-0.03,"Y","")</f>
        <v/>
      </c>
      <c r="G22" s="322" t="str">
        <f>IF(ESL!$H24&lt;-0.03,"Y","")</f>
        <v/>
      </c>
      <c r="H22" s="322" t="str">
        <f>IF('Deg or Cert. Completion'!$H24&lt;-0.03,"Y","")</f>
        <v/>
      </c>
      <c r="I22" s="322" t="str">
        <f>IF(Transfer!$H24&lt;-0.03,"Y","")</f>
        <v>Y</v>
      </c>
      <c r="J22" s="323">
        <f t="shared" si="0"/>
        <v>1</v>
      </c>
    </row>
    <row r="23" spans="1:14" x14ac:dyDescent="0.3">
      <c r="A23" s="504"/>
      <c r="B23" s="288" t="s">
        <v>458</v>
      </c>
      <c r="C23" s="322" t="str">
        <f>IF(Access!H40&lt;1,"Y","")</f>
        <v>Y</v>
      </c>
      <c r="D23" s="322" t="str">
        <f>IF(Completion!I25&lt;-0.03,"Y","")</f>
        <v/>
      </c>
      <c r="E23" s="322" t="str">
        <f>IF(ENGL!H25&lt;-0.03,"Y","")</f>
        <v>Y</v>
      </c>
      <c r="F23" s="322" t="str">
        <f>IF(MATH!$H25&lt;-0.03,"Y","")</f>
        <v/>
      </c>
      <c r="G23" s="322" t="str">
        <f>IF(ESL!$H25&lt;-0.03,"Y","")</f>
        <v/>
      </c>
      <c r="H23" s="322" t="str">
        <f>IF('Deg or Cert. Completion'!$H25&lt;-0.03,"Y","")</f>
        <v/>
      </c>
      <c r="I23" s="322" t="str">
        <f>IF(Transfer!$H25&lt;-0.03,"Y","")</f>
        <v>Y</v>
      </c>
      <c r="J23" s="323">
        <f t="shared" si="0"/>
        <v>3</v>
      </c>
    </row>
    <row r="24" spans="1:14" x14ac:dyDescent="0.3">
      <c r="A24" s="504"/>
      <c r="B24" s="41" t="s">
        <v>459</v>
      </c>
      <c r="C24" s="322" t="str">
        <f>IF(Access!H41&lt;1,"Y","")</f>
        <v>Y</v>
      </c>
      <c r="D24" s="322" t="str">
        <f>IF(Completion!I26&lt;-0.03,"Y","")</f>
        <v/>
      </c>
      <c r="E24" s="322" t="str">
        <f>IF(ENGL!H26&lt;-0.03,"Y","")</f>
        <v>Y</v>
      </c>
      <c r="F24" s="322" t="str">
        <f>IF(MATH!$H26&lt;-0.03,"Y","")</f>
        <v/>
      </c>
      <c r="G24" s="322" t="str">
        <f>IF(ESL!$H26&lt;-0.03,"Y","")</f>
        <v>Y</v>
      </c>
      <c r="H24" s="322" t="str">
        <f>IF('Deg or Cert. Completion'!$H26&lt;-0.03,"Y","")</f>
        <v/>
      </c>
      <c r="I24" s="322" t="str">
        <f>IF(Transfer!$H26&lt;-0.03,"Y","")</f>
        <v>Y</v>
      </c>
      <c r="J24" s="323">
        <f t="shared" si="0"/>
        <v>4</v>
      </c>
    </row>
    <row r="25" spans="1:14" x14ac:dyDescent="0.3">
      <c r="A25" s="504"/>
      <c r="B25" s="288" t="s">
        <v>460</v>
      </c>
      <c r="C25" s="322" t="str">
        <f>IF(Access!H42&lt;1,"Y","")</f>
        <v>Y</v>
      </c>
      <c r="D25" s="322" t="str">
        <f>IF(Completion!I27&lt;-0.03,"Y","")</f>
        <v/>
      </c>
      <c r="E25" s="322" t="str">
        <f>IF(ENGL!H27&lt;-0.03,"Y","")</f>
        <v>Y</v>
      </c>
      <c r="F25" s="322" t="str">
        <f>IF(MATH!$H27&lt;-0.03,"Y","")</f>
        <v>Y</v>
      </c>
      <c r="G25" s="322" t="str">
        <f>IF(ESL!$H27&lt;-0.03,"Y","")</f>
        <v/>
      </c>
      <c r="H25" s="322" t="str">
        <f>IF('Deg or Cert. Completion'!$H27&lt;-0.03,"Y","")</f>
        <v/>
      </c>
      <c r="I25" s="322" t="str">
        <f>IF(Transfer!$H27&lt;-0.03,"Y","")</f>
        <v>Y</v>
      </c>
      <c r="J25" s="323">
        <f t="shared" si="0"/>
        <v>4</v>
      </c>
    </row>
    <row r="26" spans="1:14" ht="15" thickBot="1" x14ac:dyDescent="0.35">
      <c r="A26" s="505"/>
      <c r="B26" s="114" t="s">
        <v>461</v>
      </c>
      <c r="C26" s="326" t="str">
        <f>IF(Access!H43&lt;1,"Y","")</f>
        <v>Y</v>
      </c>
      <c r="D26" s="326" t="str">
        <f>IF(Completion!I28&lt;-0.03,"Y","")</f>
        <v/>
      </c>
      <c r="E26" s="326" t="str">
        <f>IF(ENGL!H28&lt;-0.03,"Y","")</f>
        <v>Y</v>
      </c>
      <c r="F26" s="326" t="str">
        <f>IF(MATH!$H28&lt;-0.03,"Y","")</f>
        <v/>
      </c>
      <c r="G26" s="326" t="str">
        <f>IF(ESL!$H28&lt;-0.03,"Y","")</f>
        <v>Y</v>
      </c>
      <c r="H26" s="326" t="str">
        <f>IF('Deg or Cert. Completion'!$H28&lt;-0.03,"Y","")</f>
        <v/>
      </c>
      <c r="I26" s="326" t="str">
        <f>IF(Transfer!$H28&lt;-0.03,"Y","")</f>
        <v/>
      </c>
      <c r="J26" s="330">
        <f t="shared" si="0"/>
        <v>3</v>
      </c>
    </row>
    <row r="27" spans="1:14" ht="16.2" x14ac:dyDescent="0.3">
      <c r="A27" s="506" t="s">
        <v>462</v>
      </c>
      <c r="B27" s="168" t="s">
        <v>551</v>
      </c>
      <c r="C27" s="328" t="str">
        <f>IF(Access!J50&lt;1,"Y","")</f>
        <v/>
      </c>
      <c r="D27" s="328" t="str">
        <f>IF(Completion!I30&lt;-0.03,"Y","")</f>
        <v/>
      </c>
      <c r="E27" s="328" t="str">
        <f>IF(ENGL!H30&lt;-0.03,"Y","")</f>
        <v/>
      </c>
      <c r="F27" s="328" t="str">
        <f>IF(MATH!$H30&lt;-0.03,"Y","")</f>
        <v/>
      </c>
      <c r="G27" s="328" t="str">
        <f>IF(ESL!$H30&lt;-0.03,"Y","")</f>
        <v>Y</v>
      </c>
      <c r="H27" s="328" t="str">
        <f>IF('Deg or Cert. Completion'!$H30&lt;-0.03,"Y","")</f>
        <v/>
      </c>
      <c r="I27" s="328" t="str">
        <f>IF(Transfer!$H29&lt;-0.03,"Y","")</f>
        <v/>
      </c>
      <c r="J27" s="329">
        <f t="shared" si="0"/>
        <v>1</v>
      </c>
    </row>
    <row r="28" spans="1:14" ht="15" thickBot="1" x14ac:dyDescent="0.35">
      <c r="A28" s="508"/>
      <c r="B28" s="336" t="s">
        <v>464</v>
      </c>
      <c r="C28" s="337" t="s">
        <v>522</v>
      </c>
      <c r="D28" s="326" t="str">
        <f>IF(Completion!I31&lt;-0.03,"Y","")</f>
        <v/>
      </c>
      <c r="E28" s="326" t="str">
        <f>IF(ENGL!H31&lt;-0.03,"Y","")</f>
        <v/>
      </c>
      <c r="F28" s="326" t="str">
        <f>IF(MATH!$H31&lt;-0.03,"Y","")</f>
        <v/>
      </c>
      <c r="G28" s="326" t="str">
        <f>IF(ESL!$H31&lt;-0.03,"Y","")</f>
        <v/>
      </c>
      <c r="H28" s="326" t="str">
        <f>IF('Deg or Cert. Completion'!$H31&lt;-0.03,"Y","")</f>
        <v/>
      </c>
      <c r="I28" s="326" t="str">
        <f>IF(Transfer!$H30&lt;-0.03,"Y","")</f>
        <v/>
      </c>
      <c r="J28" s="330">
        <f t="shared" si="0"/>
        <v>0</v>
      </c>
    </row>
    <row r="29" spans="1:14" ht="16.2" x14ac:dyDescent="0.3">
      <c r="A29" s="501" t="s">
        <v>465</v>
      </c>
      <c r="B29" s="338" t="s">
        <v>552</v>
      </c>
      <c r="C29" s="328" t="str">
        <f>IF(Access!J57&lt;1,"Y","")</f>
        <v/>
      </c>
      <c r="D29" s="328" t="str">
        <f>IF(Completion!I33&lt;-0.03,"Y","")</f>
        <v>Y</v>
      </c>
      <c r="E29" s="328" t="str">
        <f>IF(ENGL!H33&lt;-0.03,"Y","")</f>
        <v/>
      </c>
      <c r="F29" s="328" t="str">
        <f>IF(MATH!$H33&lt;-0.03,"Y","")</f>
        <v/>
      </c>
      <c r="G29" s="328" t="str">
        <f>IF(ESL!$H33&lt;-0.03,"Y","")</f>
        <v/>
      </c>
      <c r="H29" s="328" t="str">
        <f>IF('Deg or Cert. Completion'!$H33&lt;-0.03,"Y","")</f>
        <v/>
      </c>
      <c r="I29" s="328" t="str">
        <f>IF(Transfer!$H32&lt;-0.03,"Y","")</f>
        <v>Y</v>
      </c>
      <c r="J29" s="329">
        <f t="shared" si="0"/>
        <v>2</v>
      </c>
    </row>
    <row r="30" spans="1:14" ht="15" thickBot="1" x14ac:dyDescent="0.35">
      <c r="A30" s="505"/>
      <c r="B30" s="114" t="s">
        <v>467</v>
      </c>
      <c r="C30" s="337" t="s">
        <v>522</v>
      </c>
      <c r="D30" s="326" t="str">
        <f>IF(Completion!I34&lt;-0.03,"Y","")</f>
        <v/>
      </c>
      <c r="E30" s="326" t="str">
        <f>IF(ENGL!H34&lt;-0.03,"Y","")</f>
        <v/>
      </c>
      <c r="F30" s="326" t="str">
        <f>IF(MATH!$H34&lt;-0.03,"Y","")</f>
        <v/>
      </c>
      <c r="G30" s="326" t="str">
        <f>IF(ESL!$H34&lt;-0.03,"Y","")</f>
        <v>Y</v>
      </c>
      <c r="H30" s="326" t="str">
        <f>IF('Deg or Cert. Completion'!$H34&lt;-0.03,"Y","")</f>
        <v/>
      </c>
      <c r="I30" s="326" t="str">
        <f>IF(Transfer!$H33&lt;-0.03,"Y","")</f>
        <v/>
      </c>
      <c r="J30" s="330">
        <f t="shared" si="0"/>
        <v>1</v>
      </c>
      <c r="L30" t="s">
        <v>548</v>
      </c>
      <c r="M30">
        <f>SUM(J8:J40)</f>
        <v>75</v>
      </c>
      <c r="N30">
        <f>AVERAGE(J8:J40)</f>
        <v>2.2727272727272729</v>
      </c>
    </row>
    <row r="31" spans="1:14" x14ac:dyDescent="0.3">
      <c r="A31" s="506" t="s">
        <v>468</v>
      </c>
      <c r="B31" s="339" t="s">
        <v>469</v>
      </c>
      <c r="C31" s="340" t="s">
        <v>522</v>
      </c>
      <c r="D31" s="328" t="str">
        <f>IF(Completion!I36&lt;-0.03,"Y","")</f>
        <v>Y</v>
      </c>
      <c r="E31" s="328" t="str">
        <f>IF(ENGL!H36&lt;-0.03,"Y","")</f>
        <v>Y</v>
      </c>
      <c r="F31" s="328" t="str">
        <f>IF(MATH!$H36&lt;-0.03,"Y","")</f>
        <v>Y</v>
      </c>
      <c r="G31" s="328" t="str">
        <f>IF(ESL!$H36&lt;-0.03,"Y","")</f>
        <v>Y</v>
      </c>
      <c r="H31" s="328" t="str">
        <f>IF('Deg or Cert. Completion'!$H36&lt;-0.03,"Y","")</f>
        <v>Y</v>
      </c>
      <c r="I31" s="328" t="s">
        <v>522</v>
      </c>
      <c r="J31" s="329">
        <f t="shared" si="0"/>
        <v>5</v>
      </c>
      <c r="L31" t="s">
        <v>549</v>
      </c>
      <c r="M31">
        <f>SUM(C41:I41)</f>
        <v>75</v>
      </c>
      <c r="N31">
        <f>AVERAGE(C41:I41)</f>
        <v>10.714285714285714</v>
      </c>
    </row>
    <row r="32" spans="1:14" ht="15" thickBot="1" x14ac:dyDescent="0.35">
      <c r="A32" s="508"/>
      <c r="B32" s="336" t="s">
        <v>470</v>
      </c>
      <c r="C32" s="337" t="s">
        <v>522</v>
      </c>
      <c r="D32" s="325"/>
      <c r="E32" s="325"/>
      <c r="F32" s="325"/>
      <c r="G32" s="325"/>
      <c r="H32" s="325"/>
      <c r="I32" s="326" t="s">
        <v>522</v>
      </c>
      <c r="J32" s="330">
        <f t="shared" si="0"/>
        <v>0</v>
      </c>
    </row>
    <row r="33" spans="1:10" x14ac:dyDescent="0.3">
      <c r="A33" s="501" t="s">
        <v>471</v>
      </c>
      <c r="B33" s="341" t="s">
        <v>472</v>
      </c>
      <c r="C33" s="340" t="s">
        <v>522</v>
      </c>
      <c r="D33" s="328" t="str">
        <f>IF(Completion!I39&lt;-0.03,"Y","")</f>
        <v>Y</v>
      </c>
      <c r="E33" s="328" t="str">
        <f>IF(ENGL!H39&lt;-0.03,"Y","")</f>
        <v>Y</v>
      </c>
      <c r="F33" s="328" t="str">
        <f>IF(MATH!$H39&lt;-0.03,"Y","")</f>
        <v>Y</v>
      </c>
      <c r="G33" s="328" t="str">
        <f>IF(ESL!$H39&lt;-0.03,"Y","")</f>
        <v>Y</v>
      </c>
      <c r="H33" s="328" t="str">
        <f>IF('Deg or Cert. Completion'!$H39&lt;-0.03,"Y","")</f>
        <v>Y</v>
      </c>
      <c r="I33" s="328" t="s">
        <v>522</v>
      </c>
      <c r="J33" s="329">
        <f t="shared" si="0"/>
        <v>5</v>
      </c>
    </row>
    <row r="34" spans="1:10" ht="15" thickBot="1" x14ac:dyDescent="0.35">
      <c r="A34" s="505"/>
      <c r="B34" s="114" t="s">
        <v>473</v>
      </c>
      <c r="C34" s="337" t="s">
        <v>522</v>
      </c>
      <c r="D34" s="325"/>
      <c r="E34" s="325"/>
      <c r="F34" s="325"/>
      <c r="G34" s="325"/>
      <c r="H34" s="325"/>
      <c r="I34" s="326" t="s">
        <v>522</v>
      </c>
      <c r="J34" s="330">
        <f t="shared" si="0"/>
        <v>0</v>
      </c>
    </row>
    <row r="35" spans="1:10" x14ac:dyDescent="0.3">
      <c r="A35" s="506" t="s">
        <v>474</v>
      </c>
      <c r="B35" s="339" t="s">
        <v>475</v>
      </c>
      <c r="C35" s="340" t="s">
        <v>522</v>
      </c>
      <c r="D35" s="328" t="str">
        <f>IF(Completion!I42&lt;-0.03,"Y","")</f>
        <v>Y</v>
      </c>
      <c r="E35" s="328" t="str">
        <f>IF(ENGL!H42&lt;-0.03,"Y","")</f>
        <v>Y</v>
      </c>
      <c r="F35" s="328" t="str">
        <f>IF(MATH!$H42&lt;-0.03,"Y","")</f>
        <v>Y</v>
      </c>
      <c r="G35" s="328" t="str">
        <f>IF(ESL!$H42&lt;-0.03,"Y","")</f>
        <v>Y</v>
      </c>
      <c r="H35" s="328" t="str">
        <f>IF('Deg or Cert. Completion'!$H42&lt;-0.03,"Y","")</f>
        <v>Y</v>
      </c>
      <c r="I35" s="328" t="s">
        <v>522</v>
      </c>
      <c r="J35" s="329">
        <f t="shared" si="0"/>
        <v>5</v>
      </c>
    </row>
    <row r="36" spans="1:10" ht="15" thickBot="1" x14ac:dyDescent="0.35">
      <c r="A36" s="508"/>
      <c r="B36" s="336" t="s">
        <v>476</v>
      </c>
      <c r="C36" s="337" t="s">
        <v>522</v>
      </c>
      <c r="D36" s="325"/>
      <c r="E36" s="326" t="str">
        <f>IF(ENGL!H43&lt;-0.03,"Y","")</f>
        <v/>
      </c>
      <c r="F36" s="326" t="str">
        <f>IF(MATH!$H43&lt;-0.03,"Y","")</f>
        <v/>
      </c>
      <c r="G36" s="326" t="str">
        <f>IF(ESL!$H43&lt;-0.03,"Y","")</f>
        <v/>
      </c>
      <c r="H36" s="326" t="str">
        <f>IF('Deg or Cert. Completion'!$H43&lt;-0.03,"Y","")</f>
        <v/>
      </c>
      <c r="I36" s="326" t="s">
        <v>522</v>
      </c>
      <c r="J36" s="330">
        <f t="shared" si="0"/>
        <v>0</v>
      </c>
    </row>
    <row r="37" spans="1:10" x14ac:dyDescent="0.3">
      <c r="A37" s="501" t="s">
        <v>477</v>
      </c>
      <c r="B37" s="342" t="s">
        <v>478</v>
      </c>
      <c r="C37" s="328" t="str">
        <f>IF(Access!J65&lt;1,"Y","")</f>
        <v>Y</v>
      </c>
      <c r="D37" s="328" t="str">
        <f>IF(Completion!I45&lt;-0.03,"Y","")</f>
        <v>Y</v>
      </c>
      <c r="E37" s="328" t="str">
        <f>IF(ENGL!H45&lt;-0.03,"Y","")</f>
        <v/>
      </c>
      <c r="F37" s="328" t="str">
        <f>IF(MATH!$H45&lt;-0.03,"Y","")</f>
        <v/>
      </c>
      <c r="G37" s="340" t="s">
        <v>522</v>
      </c>
      <c r="H37" s="328" t="str">
        <f>IF('Deg or Cert. Completion'!$H45&lt;-0.03,"Y","")</f>
        <v>Y</v>
      </c>
      <c r="I37" s="328" t="s">
        <v>522</v>
      </c>
      <c r="J37" s="329">
        <f t="shared" si="0"/>
        <v>3</v>
      </c>
    </row>
    <row r="38" spans="1:10" ht="15" thickBot="1" x14ac:dyDescent="0.35">
      <c r="A38" s="505"/>
      <c r="B38" s="343" t="s">
        <v>479</v>
      </c>
      <c r="C38" s="337" t="s">
        <v>522</v>
      </c>
      <c r="D38" s="325"/>
      <c r="E38" s="326" t="str">
        <f>IF(ENGL!H46&lt;-0.03,"Y","")</f>
        <v/>
      </c>
      <c r="F38" s="326" t="str">
        <f>IF(MATH!$H46&lt;-0.03,"Y","")</f>
        <v/>
      </c>
      <c r="G38" s="326" t="str">
        <f>IF(ESL!$H46&lt;-0.03,"Y","")</f>
        <v/>
      </c>
      <c r="H38" s="326" t="str">
        <f>IF('Deg or Cert. Completion'!$H46&lt;-0.03,"Y","")</f>
        <v/>
      </c>
      <c r="I38" s="326" t="s">
        <v>522</v>
      </c>
      <c r="J38" s="330">
        <f t="shared" si="0"/>
        <v>0</v>
      </c>
    </row>
    <row r="39" spans="1:10" x14ac:dyDescent="0.3">
      <c r="A39" s="501" t="s">
        <v>480</v>
      </c>
      <c r="B39" s="341" t="s">
        <v>57</v>
      </c>
      <c r="C39" s="340" t="s">
        <v>522</v>
      </c>
      <c r="D39" s="328" t="str">
        <f>IF(Completion!I48&lt;-0.03,"Y","")</f>
        <v>Y</v>
      </c>
      <c r="E39" s="328" t="str">
        <f>IF(ENGL!H48&lt;-0.03,"Y","")</f>
        <v/>
      </c>
      <c r="F39" s="328" t="str">
        <f>IF(MATH!$H48&lt;-0.03,"Y","")</f>
        <v>Y</v>
      </c>
      <c r="G39" s="340" t="s">
        <v>522</v>
      </c>
      <c r="H39" s="340" t="s">
        <v>522</v>
      </c>
      <c r="I39" s="328" t="s">
        <v>522</v>
      </c>
      <c r="J39" s="329">
        <f t="shared" si="0"/>
        <v>2</v>
      </c>
    </row>
    <row r="40" spans="1:10" ht="15" thickBot="1" x14ac:dyDescent="0.35">
      <c r="A40" s="505"/>
      <c r="B40" s="114" t="s">
        <v>481</v>
      </c>
      <c r="C40" s="337" t="s">
        <v>522</v>
      </c>
      <c r="D40" s="325"/>
      <c r="E40" s="326" t="str">
        <f>IF(ENGL!H49&lt;-0.03,"Y","")</f>
        <v/>
      </c>
      <c r="F40" s="326" t="str">
        <f>IF(MATH!$H49&lt;-0.03,"Y","")</f>
        <v/>
      </c>
      <c r="G40" s="326" t="str">
        <f>IF(ESL!$H49&lt;-0.03,"Y","")</f>
        <v/>
      </c>
      <c r="H40" s="337" t="s">
        <v>522</v>
      </c>
      <c r="I40" s="326" t="s">
        <v>522</v>
      </c>
      <c r="J40" s="330">
        <f t="shared" si="0"/>
        <v>0</v>
      </c>
    </row>
    <row r="41" spans="1:10" ht="15" thickBot="1" x14ac:dyDescent="0.35">
      <c r="A41" s="324"/>
      <c r="B41" s="325" t="s">
        <v>550</v>
      </c>
      <c r="C41" s="326">
        <f t="shared" ref="C41:I41" si="1">COUNTIF(C8:C40,"Y")</f>
        <v>10</v>
      </c>
      <c r="D41" s="326">
        <f t="shared" si="1"/>
        <v>10</v>
      </c>
      <c r="E41" s="326">
        <f t="shared" si="1"/>
        <v>15</v>
      </c>
      <c r="F41" s="326">
        <f t="shared" si="1"/>
        <v>10</v>
      </c>
      <c r="G41" s="326">
        <f t="shared" si="1"/>
        <v>11</v>
      </c>
      <c r="H41" s="326">
        <f t="shared" si="1"/>
        <v>9</v>
      </c>
      <c r="I41" s="326">
        <f t="shared" si="1"/>
        <v>10</v>
      </c>
      <c r="J41" s="327"/>
    </row>
    <row r="43" spans="1:10" x14ac:dyDescent="0.3">
      <c r="A43" t="s">
        <v>553</v>
      </c>
      <c r="B43" s="434"/>
    </row>
  </sheetData>
  <mergeCells count="11">
    <mergeCell ref="A7:B7"/>
    <mergeCell ref="A33:A34"/>
    <mergeCell ref="A35:A36"/>
    <mergeCell ref="A37:A38"/>
    <mergeCell ref="A39:A40"/>
    <mergeCell ref="A8:A16"/>
    <mergeCell ref="A17:A19"/>
    <mergeCell ref="A20:A26"/>
    <mergeCell ref="A27:A28"/>
    <mergeCell ref="A29:A30"/>
    <mergeCell ref="A31:A32"/>
  </mergeCells>
  <conditionalFormatting sqref="D8:D40">
    <cfRule type="expression" dxfId="49" priority="7">
      <formula>"Completion!D8&lt;10"</formula>
    </cfRule>
  </conditionalFormatting>
  <pageMargins left="0.7" right="0.7" top="0.75" bottom="0.75" header="0.3" footer="0.3"/>
  <pageSetup scale="84" orientation="landscape" r:id="rId1"/>
  <extLst>
    <ext xmlns:x14="http://schemas.microsoft.com/office/spreadsheetml/2009/9/main" uri="{78C0D931-6437-407d-A8EE-F0AAD7539E65}">
      <x14:conditionalFormattings>
        <x14:conditionalFormatting xmlns:xm="http://schemas.microsoft.com/office/excel/2006/main">
          <x14:cfRule type="expression" priority="6" id="{410F0CB1-337C-497E-A7E7-2CE972490483}">
            <xm:f>ENGL!D8&lt;10</xm:f>
            <x14:dxf>
              <fill>
                <patternFill>
                  <bgColor theme="0" tint="-0.499984740745262"/>
                </patternFill>
              </fill>
            </x14:dxf>
          </x14:cfRule>
          <xm:sqref>E8:E16</xm:sqref>
        </x14:conditionalFormatting>
        <x14:conditionalFormatting xmlns:xm="http://schemas.microsoft.com/office/excel/2006/main">
          <x14:cfRule type="expression" priority="5" id="{EB8A9E41-AE8F-4701-A9D0-9154CE7C9534}">
            <xm:f>MATH!D8&lt;10</xm:f>
            <x14:dxf>
              <fill>
                <patternFill>
                  <bgColor theme="0" tint="-0.499984740745262"/>
                </patternFill>
              </fill>
            </x14:dxf>
          </x14:cfRule>
          <xm:sqref>F8:F16</xm:sqref>
        </x14:conditionalFormatting>
        <x14:conditionalFormatting xmlns:xm="http://schemas.microsoft.com/office/excel/2006/main">
          <x14:cfRule type="expression" priority="4" id="{04D60BE4-587E-428D-AD3C-13476F36D913}">
            <xm:f>ESL!$D49&lt;10</xm:f>
            <x14:dxf>
              <fill>
                <patternFill>
                  <bgColor theme="0" tint="-0.499984740745262"/>
                </patternFill>
              </fill>
            </x14:dxf>
          </x14:cfRule>
          <xm:sqref>G40</xm:sqref>
        </x14:conditionalFormatting>
        <x14:conditionalFormatting xmlns:xm="http://schemas.microsoft.com/office/excel/2006/main">
          <x14:cfRule type="expression" priority="2" id="{4B9A43C9-66A3-47B2-8442-5FD817DE3BE6}">
            <xm:f>'Deg or Cert. Completion'!D8&lt;10</xm:f>
            <x14:dxf>
              <fill>
                <patternFill>
                  <bgColor theme="0" tint="-0.499984740745262"/>
                </patternFill>
              </fill>
            </x14:dxf>
          </x14:cfRule>
          <xm:sqref>H8:H16</xm:sqref>
        </x14:conditionalFormatting>
        <x14:conditionalFormatting xmlns:xm="http://schemas.microsoft.com/office/excel/2006/main">
          <x14:cfRule type="expression" priority="1" id="{5E43A3A0-9CDC-441A-8CA1-623CCB2A07EC}">
            <xm:f>Transfer!D8&lt;10</xm:f>
            <x14:dxf>
              <fill>
                <patternFill>
                  <bgColor theme="0" tint="-0.499984740745262"/>
                </patternFill>
              </fill>
            </x14:dxf>
          </x14:cfRule>
          <xm:sqref>I8:I16</xm:sqref>
        </x14:conditionalFormatting>
        <x14:conditionalFormatting xmlns:xm="http://schemas.microsoft.com/office/excel/2006/main">
          <x14:cfRule type="expression" priority="18" id="{410F0CB1-337C-497E-A7E7-2CE972490483}">
            <xm:f>ENGL!D48&lt;10</xm:f>
            <x14:dxf>
              <fill>
                <patternFill>
                  <bgColor theme="0" tint="-0.499984740745262"/>
                </patternFill>
              </fill>
            </x14:dxf>
          </x14:cfRule>
          <xm:sqref>E39:E40</xm:sqref>
        </x14:conditionalFormatting>
        <x14:conditionalFormatting xmlns:xm="http://schemas.microsoft.com/office/excel/2006/main">
          <x14:cfRule type="expression" priority="20" id="{EB8A9E41-AE8F-4701-A9D0-9154CE7C9534}">
            <xm:f>MATH!D48&lt;10</xm:f>
            <x14:dxf>
              <fill>
                <patternFill>
                  <bgColor theme="0" tint="-0.499984740745262"/>
                </patternFill>
              </fill>
            </x14:dxf>
          </x14:cfRule>
          <xm:sqref>F39:F40</xm:sqref>
        </x14:conditionalFormatting>
        <x14:conditionalFormatting xmlns:xm="http://schemas.microsoft.com/office/excel/2006/main">
          <x14:cfRule type="expression" priority="21" id="{04D60BE4-587E-428D-AD3C-13476F36D913}">
            <xm:f>ESL!$D46&lt;10</xm:f>
            <x14:dxf>
              <fill>
                <patternFill>
                  <bgColor theme="0" tint="-0.499984740745262"/>
                </patternFill>
              </fill>
            </x14:dxf>
          </x14:cfRule>
          <xm:sqref>G38</xm:sqref>
        </x14:conditionalFormatting>
        <x14:conditionalFormatting xmlns:xm="http://schemas.microsoft.com/office/excel/2006/main">
          <x14:cfRule type="expression" priority="26" id="{5E43A3A0-9CDC-441A-8CA1-623CCB2A07EC}">
            <xm:f>Transfer!D48&lt;10</xm:f>
            <x14:dxf>
              <fill>
                <patternFill>
                  <bgColor theme="0" tint="-0.499984740745262"/>
                </patternFill>
              </fill>
            </x14:dxf>
          </x14:cfRule>
          <xm:sqref>I39:I40</xm:sqref>
        </x14:conditionalFormatting>
        <x14:conditionalFormatting xmlns:xm="http://schemas.microsoft.com/office/excel/2006/main">
          <x14:cfRule type="expression" priority="30" id="{410F0CB1-337C-497E-A7E7-2CE972490483}">
            <xm:f>ENGL!D45&lt;10</xm:f>
            <x14:dxf>
              <fill>
                <patternFill>
                  <bgColor theme="0" tint="-0.499984740745262"/>
                </patternFill>
              </fill>
            </x14:dxf>
          </x14:cfRule>
          <xm:sqref>E37:E38</xm:sqref>
        </x14:conditionalFormatting>
        <x14:conditionalFormatting xmlns:xm="http://schemas.microsoft.com/office/excel/2006/main">
          <x14:cfRule type="expression" priority="32" id="{EB8A9E41-AE8F-4701-A9D0-9154CE7C9534}">
            <xm:f>MATH!D45&lt;10</xm:f>
            <x14:dxf>
              <fill>
                <patternFill>
                  <bgColor theme="0" tint="-0.499984740745262"/>
                </patternFill>
              </fill>
            </x14:dxf>
          </x14:cfRule>
          <xm:sqref>F37:F38</xm:sqref>
        </x14:conditionalFormatting>
        <x14:conditionalFormatting xmlns:xm="http://schemas.microsoft.com/office/excel/2006/main">
          <x14:cfRule type="expression" priority="34" id="{4B9A43C9-66A3-47B2-8442-5FD817DE3BE6}">
            <xm:f>'Deg or Cert. Completion'!D45&lt;10</xm:f>
            <x14:dxf>
              <fill>
                <patternFill>
                  <bgColor theme="0" tint="-0.499984740745262"/>
                </patternFill>
              </fill>
            </x14:dxf>
          </x14:cfRule>
          <xm:sqref>H37:H38</xm:sqref>
        </x14:conditionalFormatting>
        <x14:conditionalFormatting xmlns:xm="http://schemas.microsoft.com/office/excel/2006/main">
          <x14:cfRule type="expression" priority="36" id="{5E43A3A0-9CDC-441A-8CA1-623CCB2A07EC}">
            <xm:f>Transfer!D45&lt;10</xm:f>
            <x14:dxf>
              <fill>
                <patternFill>
                  <bgColor theme="0" tint="-0.499984740745262"/>
                </patternFill>
              </fill>
            </x14:dxf>
          </x14:cfRule>
          <xm:sqref>I37:I38</xm:sqref>
        </x14:conditionalFormatting>
        <x14:conditionalFormatting xmlns:xm="http://schemas.microsoft.com/office/excel/2006/main">
          <x14:cfRule type="expression" priority="37" id="{04D60BE4-587E-428D-AD3C-13476F36D913}">
            <xm:f>ESL!$D8&lt;10</xm:f>
            <x14:dxf>
              <fill>
                <patternFill>
                  <bgColor theme="0" tint="-0.499984740745262"/>
                </patternFill>
              </fill>
            </x14:dxf>
          </x14:cfRule>
          <xm:sqref>G8 G10:G16</xm:sqref>
        </x14:conditionalFormatting>
        <x14:conditionalFormatting xmlns:xm="http://schemas.microsoft.com/office/excel/2006/main">
          <x14:cfRule type="expression" priority="41" id="{410F0CB1-337C-497E-A7E7-2CE972490483}">
            <xm:f>ENGL!D42&lt;10</xm:f>
            <x14:dxf>
              <fill>
                <patternFill>
                  <bgColor theme="0" tint="-0.499984740745262"/>
                </patternFill>
              </fill>
            </x14:dxf>
          </x14:cfRule>
          <xm:sqref>E35:E36</xm:sqref>
        </x14:conditionalFormatting>
        <x14:conditionalFormatting xmlns:xm="http://schemas.microsoft.com/office/excel/2006/main">
          <x14:cfRule type="expression" priority="43" id="{EB8A9E41-AE8F-4701-A9D0-9154CE7C9534}">
            <xm:f>MATH!D42&lt;10</xm:f>
            <x14:dxf>
              <fill>
                <patternFill>
                  <bgColor theme="0" tint="-0.499984740745262"/>
                </patternFill>
              </fill>
            </x14:dxf>
          </x14:cfRule>
          <xm:sqref>F35:F36</xm:sqref>
        </x14:conditionalFormatting>
        <x14:conditionalFormatting xmlns:xm="http://schemas.microsoft.com/office/excel/2006/main">
          <x14:cfRule type="expression" priority="45" id="{4B9A43C9-66A3-47B2-8442-5FD817DE3BE6}">
            <xm:f>'Deg or Cert. Completion'!D42&lt;10</xm:f>
            <x14:dxf>
              <fill>
                <patternFill>
                  <bgColor theme="0" tint="-0.499984740745262"/>
                </patternFill>
              </fill>
            </x14:dxf>
          </x14:cfRule>
          <xm:sqref>H35:H36</xm:sqref>
        </x14:conditionalFormatting>
        <x14:conditionalFormatting xmlns:xm="http://schemas.microsoft.com/office/excel/2006/main">
          <x14:cfRule type="expression" priority="47" id="{5E43A3A0-9CDC-441A-8CA1-623CCB2A07EC}">
            <xm:f>Transfer!D42&lt;10</xm:f>
            <x14:dxf>
              <fill>
                <patternFill>
                  <bgColor theme="0" tint="-0.499984740745262"/>
                </patternFill>
              </fill>
            </x14:dxf>
          </x14:cfRule>
          <xm:sqref>I35:I36</xm:sqref>
        </x14:conditionalFormatting>
        <x14:conditionalFormatting xmlns:xm="http://schemas.microsoft.com/office/excel/2006/main">
          <x14:cfRule type="expression" priority="50" id="{04D60BE4-587E-428D-AD3C-13476F36D913}">
            <xm:f>ESL!$D42&lt;10</xm:f>
            <x14:dxf>
              <fill>
                <patternFill>
                  <bgColor theme="0" tint="-0.499984740745262"/>
                </patternFill>
              </fill>
            </x14:dxf>
          </x14:cfRule>
          <xm:sqref>G35:G36</xm:sqref>
        </x14:conditionalFormatting>
        <x14:conditionalFormatting xmlns:xm="http://schemas.microsoft.com/office/excel/2006/main">
          <x14:cfRule type="expression" priority="54" id="{410F0CB1-337C-497E-A7E7-2CE972490483}">
            <xm:f>ENGL!D39&lt;10</xm:f>
            <x14:dxf>
              <fill>
                <patternFill>
                  <bgColor theme="0" tint="-0.499984740745262"/>
                </patternFill>
              </fill>
            </x14:dxf>
          </x14:cfRule>
          <xm:sqref>E33:E34</xm:sqref>
        </x14:conditionalFormatting>
        <x14:conditionalFormatting xmlns:xm="http://schemas.microsoft.com/office/excel/2006/main">
          <x14:cfRule type="expression" priority="56" id="{EB8A9E41-AE8F-4701-A9D0-9154CE7C9534}">
            <xm:f>MATH!D39&lt;10</xm:f>
            <x14:dxf>
              <fill>
                <patternFill>
                  <bgColor theme="0" tint="-0.499984740745262"/>
                </patternFill>
              </fill>
            </x14:dxf>
          </x14:cfRule>
          <xm:sqref>F33:F34</xm:sqref>
        </x14:conditionalFormatting>
        <x14:conditionalFormatting xmlns:xm="http://schemas.microsoft.com/office/excel/2006/main">
          <x14:cfRule type="expression" priority="58" id="{4B9A43C9-66A3-47B2-8442-5FD817DE3BE6}">
            <xm:f>'Deg or Cert. Completion'!D39&lt;10</xm:f>
            <x14:dxf>
              <fill>
                <patternFill>
                  <bgColor theme="0" tint="-0.499984740745262"/>
                </patternFill>
              </fill>
            </x14:dxf>
          </x14:cfRule>
          <xm:sqref>H33:H34</xm:sqref>
        </x14:conditionalFormatting>
        <x14:conditionalFormatting xmlns:xm="http://schemas.microsoft.com/office/excel/2006/main">
          <x14:cfRule type="expression" priority="60" id="{5E43A3A0-9CDC-441A-8CA1-623CCB2A07EC}">
            <xm:f>Transfer!D39&lt;10</xm:f>
            <x14:dxf>
              <fill>
                <patternFill>
                  <bgColor theme="0" tint="-0.499984740745262"/>
                </patternFill>
              </fill>
            </x14:dxf>
          </x14:cfRule>
          <xm:sqref>I33:I34</xm:sqref>
        </x14:conditionalFormatting>
        <x14:conditionalFormatting xmlns:xm="http://schemas.microsoft.com/office/excel/2006/main">
          <x14:cfRule type="expression" priority="63" id="{04D60BE4-587E-428D-AD3C-13476F36D913}">
            <xm:f>ESL!$D39&lt;10</xm:f>
            <x14:dxf>
              <fill>
                <patternFill>
                  <bgColor theme="0" tint="-0.499984740745262"/>
                </patternFill>
              </fill>
            </x14:dxf>
          </x14:cfRule>
          <xm:sqref>G33:G34</xm:sqref>
        </x14:conditionalFormatting>
        <x14:conditionalFormatting xmlns:xm="http://schemas.microsoft.com/office/excel/2006/main">
          <x14:cfRule type="expression" priority="67" id="{410F0CB1-337C-497E-A7E7-2CE972490483}">
            <xm:f>ENGL!D36&lt;10</xm:f>
            <x14:dxf>
              <fill>
                <patternFill>
                  <bgColor theme="0" tint="-0.499984740745262"/>
                </patternFill>
              </fill>
            </x14:dxf>
          </x14:cfRule>
          <xm:sqref>E31:E32</xm:sqref>
        </x14:conditionalFormatting>
        <x14:conditionalFormatting xmlns:xm="http://schemas.microsoft.com/office/excel/2006/main">
          <x14:cfRule type="expression" priority="69" id="{EB8A9E41-AE8F-4701-A9D0-9154CE7C9534}">
            <xm:f>MATH!D36&lt;10</xm:f>
            <x14:dxf>
              <fill>
                <patternFill>
                  <bgColor theme="0" tint="-0.499984740745262"/>
                </patternFill>
              </fill>
            </x14:dxf>
          </x14:cfRule>
          <xm:sqref>F31:F32</xm:sqref>
        </x14:conditionalFormatting>
        <x14:conditionalFormatting xmlns:xm="http://schemas.microsoft.com/office/excel/2006/main">
          <x14:cfRule type="expression" priority="71" id="{4B9A43C9-66A3-47B2-8442-5FD817DE3BE6}">
            <xm:f>'Deg or Cert. Completion'!D36&lt;10</xm:f>
            <x14:dxf>
              <fill>
                <patternFill>
                  <bgColor theme="0" tint="-0.499984740745262"/>
                </patternFill>
              </fill>
            </x14:dxf>
          </x14:cfRule>
          <xm:sqref>H31:H32</xm:sqref>
        </x14:conditionalFormatting>
        <x14:conditionalFormatting xmlns:xm="http://schemas.microsoft.com/office/excel/2006/main">
          <x14:cfRule type="expression" priority="73" id="{5E43A3A0-9CDC-441A-8CA1-623CCB2A07EC}">
            <xm:f>Transfer!D36&lt;10</xm:f>
            <x14:dxf>
              <fill>
                <patternFill>
                  <bgColor theme="0" tint="-0.499984740745262"/>
                </patternFill>
              </fill>
            </x14:dxf>
          </x14:cfRule>
          <xm:sqref>I31:I32</xm:sqref>
        </x14:conditionalFormatting>
        <x14:conditionalFormatting xmlns:xm="http://schemas.microsoft.com/office/excel/2006/main">
          <x14:cfRule type="expression" priority="76" id="{04D60BE4-587E-428D-AD3C-13476F36D913}">
            <xm:f>ESL!$D36&lt;10</xm:f>
            <x14:dxf>
              <fill>
                <patternFill>
                  <bgColor theme="0" tint="-0.499984740745262"/>
                </patternFill>
              </fill>
            </x14:dxf>
          </x14:cfRule>
          <xm:sqref>G31:G32</xm:sqref>
        </x14:conditionalFormatting>
        <x14:conditionalFormatting xmlns:xm="http://schemas.microsoft.com/office/excel/2006/main">
          <x14:cfRule type="expression" priority="80" id="{410F0CB1-337C-497E-A7E7-2CE972490483}">
            <xm:f>ENGL!D33&lt;10</xm:f>
            <x14:dxf>
              <fill>
                <patternFill>
                  <bgColor theme="0" tint="-0.499984740745262"/>
                </patternFill>
              </fill>
            </x14:dxf>
          </x14:cfRule>
          <xm:sqref>E29:E30</xm:sqref>
        </x14:conditionalFormatting>
        <x14:conditionalFormatting xmlns:xm="http://schemas.microsoft.com/office/excel/2006/main">
          <x14:cfRule type="expression" priority="82" id="{EB8A9E41-AE8F-4701-A9D0-9154CE7C9534}">
            <xm:f>MATH!D33&lt;10</xm:f>
            <x14:dxf>
              <fill>
                <patternFill>
                  <bgColor theme="0" tint="-0.499984740745262"/>
                </patternFill>
              </fill>
            </x14:dxf>
          </x14:cfRule>
          <xm:sqref>F29:F30</xm:sqref>
        </x14:conditionalFormatting>
        <x14:conditionalFormatting xmlns:xm="http://schemas.microsoft.com/office/excel/2006/main">
          <x14:cfRule type="expression" priority="84" id="{4B9A43C9-66A3-47B2-8442-5FD817DE3BE6}">
            <xm:f>'Deg or Cert. Completion'!D33&lt;10</xm:f>
            <x14:dxf>
              <fill>
                <patternFill>
                  <bgColor theme="0" tint="-0.499984740745262"/>
                </patternFill>
              </fill>
            </x14:dxf>
          </x14:cfRule>
          <xm:sqref>H29:H30</xm:sqref>
        </x14:conditionalFormatting>
        <x14:conditionalFormatting xmlns:xm="http://schemas.microsoft.com/office/excel/2006/main">
          <x14:cfRule type="expression" priority="86" id="{5E43A3A0-9CDC-441A-8CA1-623CCB2A07EC}">
            <xm:f>Transfer!D33&lt;10</xm:f>
            <x14:dxf>
              <fill>
                <patternFill>
                  <bgColor theme="0" tint="-0.499984740745262"/>
                </patternFill>
              </fill>
            </x14:dxf>
          </x14:cfRule>
          <xm:sqref>I29:I30</xm:sqref>
        </x14:conditionalFormatting>
        <x14:conditionalFormatting xmlns:xm="http://schemas.microsoft.com/office/excel/2006/main">
          <x14:cfRule type="expression" priority="89" id="{04D60BE4-587E-428D-AD3C-13476F36D913}">
            <xm:f>ESL!$D33&lt;10</xm:f>
            <x14:dxf>
              <fill>
                <patternFill>
                  <bgColor theme="0" tint="-0.499984740745262"/>
                </patternFill>
              </fill>
            </x14:dxf>
          </x14:cfRule>
          <xm:sqref>G29:G30</xm:sqref>
        </x14:conditionalFormatting>
        <x14:conditionalFormatting xmlns:xm="http://schemas.microsoft.com/office/excel/2006/main">
          <x14:cfRule type="expression" priority="93" id="{410F0CB1-337C-497E-A7E7-2CE972490483}">
            <xm:f>ENGL!D30&lt;10</xm:f>
            <x14:dxf>
              <fill>
                <patternFill>
                  <bgColor theme="0" tint="-0.499984740745262"/>
                </patternFill>
              </fill>
            </x14:dxf>
          </x14:cfRule>
          <xm:sqref>E27:E28</xm:sqref>
        </x14:conditionalFormatting>
        <x14:conditionalFormatting xmlns:xm="http://schemas.microsoft.com/office/excel/2006/main">
          <x14:cfRule type="expression" priority="95" id="{EB8A9E41-AE8F-4701-A9D0-9154CE7C9534}">
            <xm:f>MATH!D30&lt;10</xm:f>
            <x14:dxf>
              <fill>
                <patternFill>
                  <bgColor theme="0" tint="-0.499984740745262"/>
                </patternFill>
              </fill>
            </x14:dxf>
          </x14:cfRule>
          <xm:sqref>F27:F28</xm:sqref>
        </x14:conditionalFormatting>
        <x14:conditionalFormatting xmlns:xm="http://schemas.microsoft.com/office/excel/2006/main">
          <x14:cfRule type="expression" priority="97" id="{4B9A43C9-66A3-47B2-8442-5FD817DE3BE6}">
            <xm:f>'Deg or Cert. Completion'!D30&lt;10</xm:f>
            <x14:dxf>
              <fill>
                <patternFill>
                  <bgColor theme="0" tint="-0.499984740745262"/>
                </patternFill>
              </fill>
            </x14:dxf>
          </x14:cfRule>
          <xm:sqref>H27:H28</xm:sqref>
        </x14:conditionalFormatting>
        <x14:conditionalFormatting xmlns:xm="http://schemas.microsoft.com/office/excel/2006/main">
          <x14:cfRule type="expression" priority="99" id="{5E43A3A0-9CDC-441A-8CA1-623CCB2A07EC}">
            <xm:f>Transfer!D30&lt;10</xm:f>
            <x14:dxf>
              <fill>
                <patternFill>
                  <bgColor theme="0" tint="-0.499984740745262"/>
                </patternFill>
              </fill>
            </x14:dxf>
          </x14:cfRule>
          <xm:sqref>I27:I28</xm:sqref>
        </x14:conditionalFormatting>
        <x14:conditionalFormatting xmlns:xm="http://schemas.microsoft.com/office/excel/2006/main">
          <x14:cfRule type="expression" priority="102" id="{04D60BE4-587E-428D-AD3C-13476F36D913}">
            <xm:f>ESL!$D30&lt;10</xm:f>
            <x14:dxf>
              <fill>
                <patternFill>
                  <bgColor theme="0" tint="-0.499984740745262"/>
                </patternFill>
              </fill>
            </x14:dxf>
          </x14:cfRule>
          <xm:sqref>G27:G28</xm:sqref>
        </x14:conditionalFormatting>
        <x14:conditionalFormatting xmlns:xm="http://schemas.microsoft.com/office/excel/2006/main">
          <x14:cfRule type="expression" priority="106" id="{410F0CB1-337C-497E-A7E7-2CE972490483}">
            <xm:f>ENGL!D22&lt;10</xm:f>
            <x14:dxf>
              <fill>
                <patternFill>
                  <bgColor theme="0" tint="-0.499984740745262"/>
                </patternFill>
              </fill>
            </x14:dxf>
          </x14:cfRule>
          <xm:sqref>E20:E26</xm:sqref>
        </x14:conditionalFormatting>
        <x14:conditionalFormatting xmlns:xm="http://schemas.microsoft.com/office/excel/2006/main">
          <x14:cfRule type="expression" priority="108" id="{EB8A9E41-AE8F-4701-A9D0-9154CE7C9534}">
            <xm:f>MATH!D22&lt;10</xm:f>
            <x14:dxf>
              <fill>
                <patternFill>
                  <bgColor theme="0" tint="-0.499984740745262"/>
                </patternFill>
              </fill>
            </x14:dxf>
          </x14:cfRule>
          <xm:sqref>F20:F26</xm:sqref>
        </x14:conditionalFormatting>
        <x14:conditionalFormatting xmlns:xm="http://schemas.microsoft.com/office/excel/2006/main">
          <x14:cfRule type="expression" priority="110" id="{4B9A43C9-66A3-47B2-8442-5FD817DE3BE6}">
            <xm:f>'Deg or Cert. Completion'!D22&lt;10</xm:f>
            <x14:dxf>
              <fill>
                <patternFill>
                  <bgColor theme="0" tint="-0.499984740745262"/>
                </patternFill>
              </fill>
            </x14:dxf>
          </x14:cfRule>
          <xm:sqref>H20:H26</xm:sqref>
        </x14:conditionalFormatting>
        <x14:conditionalFormatting xmlns:xm="http://schemas.microsoft.com/office/excel/2006/main">
          <x14:cfRule type="expression" priority="112" id="{5E43A3A0-9CDC-441A-8CA1-623CCB2A07EC}">
            <xm:f>Transfer!D22&lt;10</xm:f>
            <x14:dxf>
              <fill>
                <patternFill>
                  <bgColor theme="0" tint="-0.499984740745262"/>
                </patternFill>
              </fill>
            </x14:dxf>
          </x14:cfRule>
          <xm:sqref>I20:I26</xm:sqref>
        </x14:conditionalFormatting>
        <x14:conditionalFormatting xmlns:xm="http://schemas.microsoft.com/office/excel/2006/main">
          <x14:cfRule type="expression" priority="115" id="{04D60BE4-587E-428D-AD3C-13476F36D913}">
            <xm:f>ESL!$D22&lt;10</xm:f>
            <x14:dxf>
              <fill>
                <patternFill>
                  <bgColor theme="0" tint="-0.499984740745262"/>
                </patternFill>
              </fill>
            </x14:dxf>
          </x14:cfRule>
          <xm:sqref>G20:G26</xm:sqref>
        </x14:conditionalFormatting>
        <x14:conditionalFormatting xmlns:xm="http://schemas.microsoft.com/office/excel/2006/main">
          <x14:cfRule type="expression" priority="119" id="{410F0CB1-337C-497E-A7E7-2CE972490483}">
            <xm:f>ENGL!D18&lt;10</xm:f>
            <x14:dxf>
              <fill>
                <patternFill>
                  <bgColor theme="0" tint="-0.499984740745262"/>
                </patternFill>
              </fill>
            </x14:dxf>
          </x14:cfRule>
          <xm:sqref>E17:E19</xm:sqref>
        </x14:conditionalFormatting>
        <x14:conditionalFormatting xmlns:xm="http://schemas.microsoft.com/office/excel/2006/main">
          <x14:cfRule type="expression" priority="121" id="{EB8A9E41-AE8F-4701-A9D0-9154CE7C9534}">
            <xm:f>MATH!D18&lt;10</xm:f>
            <x14:dxf>
              <fill>
                <patternFill>
                  <bgColor theme="0" tint="-0.499984740745262"/>
                </patternFill>
              </fill>
            </x14:dxf>
          </x14:cfRule>
          <xm:sqref>F17:F19</xm:sqref>
        </x14:conditionalFormatting>
        <x14:conditionalFormatting xmlns:xm="http://schemas.microsoft.com/office/excel/2006/main">
          <x14:cfRule type="expression" priority="123" id="{4B9A43C9-66A3-47B2-8442-5FD817DE3BE6}">
            <xm:f>'Deg or Cert. Completion'!D18&lt;10</xm:f>
            <x14:dxf>
              <fill>
                <patternFill>
                  <bgColor theme="0" tint="-0.499984740745262"/>
                </patternFill>
              </fill>
            </x14:dxf>
          </x14:cfRule>
          <xm:sqref>H17:H19</xm:sqref>
        </x14:conditionalFormatting>
        <x14:conditionalFormatting xmlns:xm="http://schemas.microsoft.com/office/excel/2006/main">
          <x14:cfRule type="expression" priority="125" id="{5E43A3A0-9CDC-441A-8CA1-623CCB2A07EC}">
            <xm:f>Transfer!D18&lt;10</xm:f>
            <x14:dxf>
              <fill>
                <patternFill>
                  <bgColor theme="0" tint="-0.499984740745262"/>
                </patternFill>
              </fill>
            </x14:dxf>
          </x14:cfRule>
          <xm:sqref>I17:I19</xm:sqref>
        </x14:conditionalFormatting>
        <x14:conditionalFormatting xmlns:xm="http://schemas.microsoft.com/office/excel/2006/main">
          <x14:cfRule type="expression" priority="128" id="{04D60BE4-587E-428D-AD3C-13476F36D913}">
            <xm:f>ESL!$D18&lt;10</xm:f>
            <x14:dxf>
              <fill>
                <patternFill>
                  <bgColor theme="0" tint="-0.499984740745262"/>
                </patternFill>
              </fill>
            </x14:dxf>
          </x14:cfRule>
          <xm:sqref>G17:G19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7"/>
  <sheetViews>
    <sheetView topLeftCell="A34" workbookViewId="0">
      <selection activeCell="F35" sqref="F35"/>
    </sheetView>
  </sheetViews>
  <sheetFormatPr defaultRowHeight="14.4" x14ac:dyDescent="0.3"/>
  <cols>
    <col min="2" max="2" width="45" customWidth="1"/>
  </cols>
  <sheetData>
    <row r="1" spans="1:3" x14ac:dyDescent="0.3">
      <c r="A1" t="s">
        <v>61</v>
      </c>
      <c r="B1" t="s">
        <v>62</v>
      </c>
      <c r="C1">
        <v>54663</v>
      </c>
    </row>
    <row r="2" spans="1:3" x14ac:dyDescent="0.3">
      <c r="A2" s="276" t="s">
        <v>63</v>
      </c>
      <c r="B2" s="276" t="s">
        <v>64</v>
      </c>
      <c r="C2" s="276">
        <v>1571</v>
      </c>
    </row>
    <row r="3" spans="1:3" x14ac:dyDescent="0.3">
      <c r="A3" s="276" t="s">
        <v>65</v>
      </c>
      <c r="B3" s="276" t="s">
        <v>66</v>
      </c>
      <c r="C3" s="276">
        <v>1783</v>
      </c>
    </row>
    <row r="4" spans="1:3" x14ac:dyDescent="0.3">
      <c r="A4" s="276" t="s">
        <v>67</v>
      </c>
      <c r="B4" s="276" t="s">
        <v>68</v>
      </c>
      <c r="C4" s="276">
        <v>3803</v>
      </c>
    </row>
    <row r="5" spans="1:3" x14ac:dyDescent="0.3">
      <c r="A5" s="276" t="s">
        <v>69</v>
      </c>
      <c r="B5" s="276" t="s">
        <v>70</v>
      </c>
      <c r="C5" s="276">
        <v>1809</v>
      </c>
    </row>
    <row r="6" spans="1:3" x14ac:dyDescent="0.3">
      <c r="A6" s="276" t="s">
        <v>71</v>
      </c>
      <c r="B6" s="276" t="s">
        <v>72</v>
      </c>
      <c r="C6" s="276">
        <v>2322</v>
      </c>
    </row>
    <row r="7" spans="1:3" x14ac:dyDescent="0.3">
      <c r="A7" s="276" t="s">
        <v>73</v>
      </c>
      <c r="B7" s="276" t="s">
        <v>74</v>
      </c>
      <c r="C7" s="276">
        <v>3794</v>
      </c>
    </row>
    <row r="8" spans="1:3" x14ac:dyDescent="0.3">
      <c r="A8" s="276" t="s">
        <v>75</v>
      </c>
      <c r="B8" s="276" t="s">
        <v>76</v>
      </c>
      <c r="C8" s="276">
        <v>1605</v>
      </c>
    </row>
    <row r="9" spans="1:3" x14ac:dyDescent="0.3">
      <c r="A9" s="276" t="s">
        <v>77</v>
      </c>
      <c r="B9" s="276" t="s">
        <v>78</v>
      </c>
      <c r="C9" s="276">
        <v>2361</v>
      </c>
    </row>
    <row r="10" spans="1:3" x14ac:dyDescent="0.3">
      <c r="A10" s="276" t="s">
        <v>79</v>
      </c>
      <c r="B10" s="276" t="s">
        <v>80</v>
      </c>
      <c r="C10" s="276">
        <v>2799</v>
      </c>
    </row>
    <row r="11" spans="1:3" x14ac:dyDescent="0.3">
      <c r="A11" s="276" t="s">
        <v>81</v>
      </c>
      <c r="B11" s="276" t="s">
        <v>82</v>
      </c>
      <c r="C11" s="276">
        <v>1138</v>
      </c>
    </row>
    <row r="12" spans="1:3" x14ac:dyDescent="0.3">
      <c r="A12" s="276" t="s">
        <v>83</v>
      </c>
      <c r="B12" s="276" t="s">
        <v>84</v>
      </c>
      <c r="C12" s="276">
        <v>1815</v>
      </c>
    </row>
    <row r="13" spans="1:3" x14ac:dyDescent="0.3">
      <c r="A13" s="276" t="s">
        <v>85</v>
      </c>
      <c r="B13" s="276" t="s">
        <v>86</v>
      </c>
      <c r="C13" s="276">
        <v>3440</v>
      </c>
    </row>
    <row r="14" spans="1:3" x14ac:dyDescent="0.3">
      <c r="A14" s="276" t="s">
        <v>87</v>
      </c>
      <c r="B14" s="276" t="s">
        <v>88</v>
      </c>
      <c r="C14" s="276">
        <v>2846</v>
      </c>
    </row>
    <row r="15" spans="1:3" x14ac:dyDescent="0.3">
      <c r="A15" s="276" t="s">
        <v>89</v>
      </c>
      <c r="B15" s="276" t="s">
        <v>90</v>
      </c>
      <c r="C15" s="276">
        <v>962</v>
      </c>
    </row>
    <row r="16" spans="1:3" x14ac:dyDescent="0.3">
      <c r="A16" s="276" t="s">
        <v>91</v>
      </c>
      <c r="B16" s="276" t="s">
        <v>92</v>
      </c>
      <c r="C16" s="276">
        <v>1495</v>
      </c>
    </row>
    <row r="17" spans="1:5" x14ac:dyDescent="0.3">
      <c r="A17" s="276" t="s">
        <v>93</v>
      </c>
      <c r="B17" s="276" t="s">
        <v>94</v>
      </c>
      <c r="C17" s="276">
        <v>2367</v>
      </c>
    </row>
    <row r="18" spans="1:5" x14ac:dyDescent="0.3">
      <c r="A18" s="276" t="s">
        <v>95</v>
      </c>
      <c r="B18" s="276" t="s">
        <v>96</v>
      </c>
      <c r="C18" s="276">
        <v>2213</v>
      </c>
    </row>
    <row r="19" spans="1:5" x14ac:dyDescent="0.3">
      <c r="A19" s="276" t="s">
        <v>97</v>
      </c>
      <c r="B19" s="276" t="s">
        <v>98</v>
      </c>
      <c r="C19" s="276">
        <v>3598</v>
      </c>
    </row>
    <row r="20" spans="1:5" x14ac:dyDescent="0.3">
      <c r="A20" s="276" t="s">
        <v>99</v>
      </c>
      <c r="B20" s="276" t="s">
        <v>100</v>
      </c>
      <c r="C20" s="276">
        <v>3131</v>
      </c>
    </row>
    <row r="21" spans="1:5" x14ac:dyDescent="0.3">
      <c r="A21" s="276" t="s">
        <v>101</v>
      </c>
      <c r="B21" s="276" t="s">
        <v>102</v>
      </c>
      <c r="C21" s="276">
        <v>3127</v>
      </c>
    </row>
    <row r="22" spans="1:5" x14ac:dyDescent="0.3">
      <c r="A22" s="276" t="s">
        <v>103</v>
      </c>
      <c r="B22" s="276" t="s">
        <v>104</v>
      </c>
      <c r="C22" s="276">
        <v>2610</v>
      </c>
    </row>
    <row r="23" spans="1:5" x14ac:dyDescent="0.3">
      <c r="A23" s="276" t="s">
        <v>105</v>
      </c>
      <c r="B23" s="276" t="s">
        <v>106</v>
      </c>
      <c r="C23" s="276">
        <v>2583</v>
      </c>
    </row>
    <row r="24" spans="1:5" x14ac:dyDescent="0.3">
      <c r="A24" s="276" t="s">
        <v>107</v>
      </c>
      <c r="B24" s="276" t="s">
        <v>108</v>
      </c>
      <c r="C24" s="276">
        <v>2295</v>
      </c>
    </row>
    <row r="25" spans="1:5" x14ac:dyDescent="0.3">
      <c r="A25" s="276" t="s">
        <v>109</v>
      </c>
      <c r="B25" s="276" t="s">
        <v>110</v>
      </c>
      <c r="C25" s="276">
        <v>2079</v>
      </c>
    </row>
    <row r="26" spans="1:5" x14ac:dyDescent="0.3">
      <c r="A26" s="276" t="s">
        <v>111</v>
      </c>
      <c r="B26" s="276" t="s">
        <v>112</v>
      </c>
      <c r="C26" s="276">
        <v>1610</v>
      </c>
      <c r="E26">
        <f>SUM(C2:C26)</f>
        <v>59156</v>
      </c>
    </row>
    <row r="27" spans="1:5" x14ac:dyDescent="0.3">
      <c r="A27" s="277" t="s">
        <v>113</v>
      </c>
      <c r="B27" s="277" t="s">
        <v>114</v>
      </c>
      <c r="C27" s="277">
        <v>515</v>
      </c>
    </row>
    <row r="28" spans="1:5" x14ac:dyDescent="0.3">
      <c r="A28" s="277" t="s">
        <v>115</v>
      </c>
      <c r="B28" s="277" t="s">
        <v>116</v>
      </c>
      <c r="C28" s="277">
        <v>1370</v>
      </c>
    </row>
    <row r="29" spans="1:5" x14ac:dyDescent="0.3">
      <c r="A29" s="277" t="s">
        <v>117</v>
      </c>
      <c r="B29" s="277" t="s">
        <v>118</v>
      </c>
      <c r="C29" s="277">
        <v>1140</v>
      </c>
    </row>
    <row r="30" spans="1:5" x14ac:dyDescent="0.3">
      <c r="A30" s="277" t="s">
        <v>119</v>
      </c>
      <c r="B30" s="277" t="s">
        <v>120</v>
      </c>
      <c r="C30" s="277">
        <v>666</v>
      </c>
    </row>
    <row r="31" spans="1:5" x14ac:dyDescent="0.3">
      <c r="A31" s="277" t="s">
        <v>121</v>
      </c>
      <c r="B31" s="277" t="s">
        <v>122</v>
      </c>
      <c r="C31" s="277">
        <v>1588</v>
      </c>
    </row>
    <row r="32" spans="1:5" x14ac:dyDescent="0.3">
      <c r="A32" s="277" t="s">
        <v>123</v>
      </c>
      <c r="B32" s="277" t="s">
        <v>124</v>
      </c>
      <c r="C32" s="277">
        <v>995</v>
      </c>
    </row>
    <row r="33" spans="1:5" x14ac:dyDescent="0.3">
      <c r="A33" s="277" t="s">
        <v>125</v>
      </c>
      <c r="B33" s="277" t="s">
        <v>126</v>
      </c>
      <c r="C33" s="277">
        <v>1397</v>
      </c>
    </row>
    <row r="34" spans="1:5" x14ac:dyDescent="0.3">
      <c r="A34" s="277" t="s">
        <v>127</v>
      </c>
      <c r="B34" s="277" t="s">
        <v>128</v>
      </c>
      <c r="C34" s="277">
        <v>1624</v>
      </c>
    </row>
    <row r="35" spans="1:5" x14ac:dyDescent="0.3">
      <c r="A35" s="277" t="s">
        <v>129</v>
      </c>
      <c r="B35" s="277" t="s">
        <v>130</v>
      </c>
      <c r="C35" s="277">
        <v>1862</v>
      </c>
    </row>
    <row r="36" spans="1:5" x14ac:dyDescent="0.3">
      <c r="A36" s="277" t="s">
        <v>131</v>
      </c>
      <c r="B36" s="277" t="s">
        <v>132</v>
      </c>
      <c r="C36" s="277">
        <v>2149</v>
      </c>
      <c r="E36">
        <f>SUM(C27:C36)</f>
        <v>13306</v>
      </c>
    </row>
    <row r="37" spans="1:5" x14ac:dyDescent="0.3">
      <c r="A37" t="s">
        <v>133</v>
      </c>
      <c r="B37" t="s">
        <v>134</v>
      </c>
      <c r="C37">
        <v>2572</v>
      </c>
    </row>
    <row r="38" spans="1:5" x14ac:dyDescent="0.3">
      <c r="A38" t="s">
        <v>135</v>
      </c>
      <c r="B38" t="s">
        <v>136</v>
      </c>
      <c r="C38">
        <v>1138</v>
      </c>
    </row>
    <row r="39" spans="1:5" x14ac:dyDescent="0.3">
      <c r="A39" t="s">
        <v>137</v>
      </c>
      <c r="B39" t="s">
        <v>138</v>
      </c>
      <c r="C39">
        <v>1257</v>
      </c>
    </row>
    <row r="40" spans="1:5" x14ac:dyDescent="0.3">
      <c r="A40" t="s">
        <v>139</v>
      </c>
      <c r="B40" t="s">
        <v>140</v>
      </c>
      <c r="C40">
        <v>8965</v>
      </c>
    </row>
    <row r="41" spans="1:5" x14ac:dyDescent="0.3">
      <c r="A41" t="s">
        <v>141</v>
      </c>
      <c r="B41" t="s">
        <v>142</v>
      </c>
      <c r="C41">
        <v>7692</v>
      </c>
    </row>
    <row r="42" spans="1:5" x14ac:dyDescent="0.3">
      <c r="A42" t="s">
        <v>143</v>
      </c>
      <c r="B42" t="s">
        <v>144</v>
      </c>
      <c r="C42">
        <v>5009</v>
      </c>
    </row>
    <row r="43" spans="1:5" x14ac:dyDescent="0.3">
      <c r="A43" t="s">
        <v>145</v>
      </c>
      <c r="B43" t="s">
        <v>146</v>
      </c>
      <c r="C43">
        <v>16293</v>
      </c>
    </row>
    <row r="44" spans="1:5" x14ac:dyDescent="0.3">
      <c r="A44" t="s">
        <v>147</v>
      </c>
      <c r="B44" t="s">
        <v>148</v>
      </c>
      <c r="C44">
        <v>100978</v>
      </c>
    </row>
    <row r="45" spans="1:5" x14ac:dyDescent="0.3">
      <c r="A45" t="s">
        <v>149</v>
      </c>
      <c r="B45" t="s">
        <v>150</v>
      </c>
      <c r="C45">
        <v>3635</v>
      </c>
    </row>
    <row r="46" spans="1:5" x14ac:dyDescent="0.3">
      <c r="A46" t="s">
        <v>151</v>
      </c>
      <c r="B46" t="s">
        <v>152</v>
      </c>
      <c r="C46">
        <v>1495</v>
      </c>
    </row>
    <row r="47" spans="1:5" x14ac:dyDescent="0.3">
      <c r="A47" t="s">
        <v>153</v>
      </c>
      <c r="B47" t="s">
        <v>154</v>
      </c>
      <c r="C47">
        <v>1811</v>
      </c>
    </row>
    <row r="48" spans="1:5" x14ac:dyDescent="0.3">
      <c r="A48" t="s">
        <v>155</v>
      </c>
      <c r="B48" t="s">
        <v>156</v>
      </c>
      <c r="C48">
        <v>14402</v>
      </c>
    </row>
    <row r="49" spans="1:3" x14ac:dyDescent="0.3">
      <c r="A49" t="s">
        <v>157</v>
      </c>
      <c r="B49" t="s">
        <v>158</v>
      </c>
      <c r="C49">
        <v>12229</v>
      </c>
    </row>
    <row r="50" spans="1:3" x14ac:dyDescent="0.3">
      <c r="A50" t="s">
        <v>159</v>
      </c>
      <c r="B50" t="s">
        <v>160</v>
      </c>
      <c r="C50">
        <v>11050</v>
      </c>
    </row>
    <row r="51" spans="1:3" x14ac:dyDescent="0.3">
      <c r="A51" t="s">
        <v>161</v>
      </c>
      <c r="B51" t="s">
        <v>162</v>
      </c>
      <c r="C51">
        <v>41702</v>
      </c>
    </row>
    <row r="52" spans="1:3" x14ac:dyDescent="0.3">
      <c r="A52" t="s">
        <v>163</v>
      </c>
      <c r="B52" t="s">
        <v>164</v>
      </c>
      <c r="C52">
        <v>108637</v>
      </c>
    </row>
    <row r="53" spans="1:3" x14ac:dyDescent="0.3">
      <c r="A53" t="s">
        <v>165</v>
      </c>
      <c r="B53" t="s">
        <v>166</v>
      </c>
      <c r="C53">
        <v>3283</v>
      </c>
    </row>
    <row r="54" spans="1:3" x14ac:dyDescent="0.3">
      <c r="A54" t="s">
        <v>167</v>
      </c>
      <c r="B54" t="s">
        <v>168</v>
      </c>
      <c r="C54">
        <v>1198</v>
      </c>
    </row>
    <row r="55" spans="1:3" x14ac:dyDescent="0.3">
      <c r="A55" t="s">
        <v>169</v>
      </c>
      <c r="B55" t="s">
        <v>170</v>
      </c>
      <c r="C55">
        <v>1612</v>
      </c>
    </row>
    <row r="56" spans="1:3" x14ac:dyDescent="0.3">
      <c r="A56" t="s">
        <v>171</v>
      </c>
      <c r="B56" t="s">
        <v>172</v>
      </c>
      <c r="C56">
        <v>12735</v>
      </c>
    </row>
    <row r="57" spans="1:3" x14ac:dyDescent="0.3">
      <c r="A57" t="s">
        <v>173</v>
      </c>
      <c r="B57" t="s">
        <v>174</v>
      </c>
      <c r="C57">
        <v>12228</v>
      </c>
    </row>
    <row r="58" spans="1:3" x14ac:dyDescent="0.3">
      <c r="A58" t="s">
        <v>175</v>
      </c>
      <c r="B58" t="s">
        <v>176</v>
      </c>
      <c r="C58">
        <v>9463</v>
      </c>
    </row>
    <row r="59" spans="1:3" x14ac:dyDescent="0.3">
      <c r="A59" t="s">
        <v>177</v>
      </c>
      <c r="B59" t="s">
        <v>178</v>
      </c>
      <c r="C59">
        <v>55616</v>
      </c>
    </row>
    <row r="60" spans="1:3" x14ac:dyDescent="0.3">
      <c r="A60" t="s">
        <v>179</v>
      </c>
      <c r="B60" t="s">
        <v>180</v>
      </c>
      <c r="C60">
        <v>110043</v>
      </c>
    </row>
    <row r="61" spans="1:3" x14ac:dyDescent="0.3">
      <c r="A61" t="s">
        <v>181</v>
      </c>
      <c r="B61" t="s">
        <v>182</v>
      </c>
      <c r="C61">
        <v>2464</v>
      </c>
    </row>
    <row r="62" spans="1:3" x14ac:dyDescent="0.3">
      <c r="A62" t="s">
        <v>183</v>
      </c>
      <c r="B62" t="s">
        <v>184</v>
      </c>
      <c r="C62">
        <v>1036</v>
      </c>
    </row>
    <row r="63" spans="1:3" x14ac:dyDescent="0.3">
      <c r="A63" t="s">
        <v>185</v>
      </c>
      <c r="B63" t="s">
        <v>186</v>
      </c>
      <c r="C63">
        <v>1437</v>
      </c>
    </row>
    <row r="64" spans="1:3" x14ac:dyDescent="0.3">
      <c r="A64" t="s">
        <v>187</v>
      </c>
      <c r="B64" t="s">
        <v>188</v>
      </c>
      <c r="C64">
        <v>12652</v>
      </c>
    </row>
    <row r="65" spans="1:3" x14ac:dyDescent="0.3">
      <c r="A65" t="s">
        <v>189</v>
      </c>
      <c r="B65" t="s">
        <v>190</v>
      </c>
      <c r="C65">
        <v>12047</v>
      </c>
    </row>
    <row r="66" spans="1:3" x14ac:dyDescent="0.3">
      <c r="A66" t="s">
        <v>191</v>
      </c>
      <c r="B66" t="s">
        <v>192</v>
      </c>
      <c r="C66">
        <v>10903</v>
      </c>
    </row>
    <row r="67" spans="1:3" x14ac:dyDescent="0.3">
      <c r="A67" t="s">
        <v>193</v>
      </c>
      <c r="B67" t="s">
        <v>194</v>
      </c>
      <c r="C67">
        <v>58233</v>
      </c>
    </row>
    <row r="68" spans="1:3" x14ac:dyDescent="0.3">
      <c r="A68" t="s">
        <v>195</v>
      </c>
      <c r="B68" t="s">
        <v>196</v>
      </c>
      <c r="C68">
        <v>91694</v>
      </c>
    </row>
    <row r="69" spans="1:3" x14ac:dyDescent="0.3">
      <c r="A69" t="s">
        <v>197</v>
      </c>
      <c r="B69" t="s">
        <v>198</v>
      </c>
      <c r="C69">
        <v>2286</v>
      </c>
    </row>
    <row r="70" spans="1:3" x14ac:dyDescent="0.3">
      <c r="A70" t="s">
        <v>199</v>
      </c>
      <c r="B70" t="s">
        <v>200</v>
      </c>
      <c r="C70">
        <v>868</v>
      </c>
    </row>
    <row r="71" spans="1:3" x14ac:dyDescent="0.3">
      <c r="A71" t="s">
        <v>201</v>
      </c>
      <c r="B71" t="s">
        <v>202</v>
      </c>
      <c r="C71">
        <v>1273</v>
      </c>
    </row>
    <row r="72" spans="1:3" x14ac:dyDescent="0.3">
      <c r="A72" t="s">
        <v>203</v>
      </c>
      <c r="B72" t="s">
        <v>204</v>
      </c>
      <c r="C72">
        <v>8408</v>
      </c>
    </row>
    <row r="73" spans="1:3" x14ac:dyDescent="0.3">
      <c r="A73" t="s">
        <v>205</v>
      </c>
      <c r="B73" t="s">
        <v>206</v>
      </c>
      <c r="C73">
        <v>10207</v>
      </c>
    </row>
    <row r="74" spans="1:3" x14ac:dyDescent="0.3">
      <c r="A74" t="s">
        <v>207</v>
      </c>
      <c r="B74" t="s">
        <v>208</v>
      </c>
      <c r="C74">
        <v>9131</v>
      </c>
    </row>
    <row r="75" spans="1:3" x14ac:dyDescent="0.3">
      <c r="A75" t="s">
        <v>209</v>
      </c>
      <c r="B75" t="s">
        <v>210</v>
      </c>
      <c r="C75">
        <v>50529</v>
      </c>
    </row>
    <row r="76" spans="1:3" x14ac:dyDescent="0.3">
      <c r="A76" t="s">
        <v>211</v>
      </c>
      <c r="B76" t="s">
        <v>212</v>
      </c>
      <c r="C76">
        <v>52856</v>
      </c>
    </row>
    <row r="77" spans="1:3" x14ac:dyDescent="0.3">
      <c r="A77" t="s">
        <v>213</v>
      </c>
      <c r="B77" t="s">
        <v>214</v>
      </c>
      <c r="C77">
        <v>1435</v>
      </c>
    </row>
    <row r="78" spans="1:3" x14ac:dyDescent="0.3">
      <c r="A78" t="s">
        <v>215</v>
      </c>
      <c r="B78" t="s">
        <v>216</v>
      </c>
      <c r="C78">
        <v>665</v>
      </c>
    </row>
    <row r="79" spans="1:3" x14ac:dyDescent="0.3">
      <c r="A79" t="s">
        <v>217</v>
      </c>
      <c r="B79" t="s">
        <v>218</v>
      </c>
      <c r="C79">
        <v>1019</v>
      </c>
    </row>
    <row r="80" spans="1:3" x14ac:dyDescent="0.3">
      <c r="A80" t="s">
        <v>219</v>
      </c>
      <c r="B80" t="s">
        <v>220</v>
      </c>
      <c r="C80">
        <v>6538</v>
      </c>
    </row>
    <row r="81" spans="1:3" x14ac:dyDescent="0.3">
      <c r="A81" t="s">
        <v>221</v>
      </c>
      <c r="B81" t="s">
        <v>222</v>
      </c>
      <c r="C81">
        <v>6236</v>
      </c>
    </row>
    <row r="82" spans="1:3" x14ac:dyDescent="0.3">
      <c r="A82" t="s">
        <v>223</v>
      </c>
      <c r="B82" t="s">
        <v>224</v>
      </c>
      <c r="C82">
        <v>5424</v>
      </c>
    </row>
    <row r="83" spans="1:3" x14ac:dyDescent="0.3">
      <c r="A83" t="s">
        <v>225</v>
      </c>
      <c r="B83" t="s">
        <v>226</v>
      </c>
      <c r="C83">
        <v>25493</v>
      </c>
    </row>
    <row r="84" spans="1:3" x14ac:dyDescent="0.3">
      <c r="A84" t="s">
        <v>227</v>
      </c>
      <c r="B84" t="s">
        <v>228</v>
      </c>
      <c r="C84">
        <v>44953</v>
      </c>
    </row>
    <row r="85" spans="1:3" x14ac:dyDescent="0.3">
      <c r="A85" t="s">
        <v>229</v>
      </c>
      <c r="B85" t="s">
        <v>230</v>
      </c>
      <c r="C85">
        <v>1775</v>
      </c>
    </row>
    <row r="86" spans="1:3" x14ac:dyDescent="0.3">
      <c r="A86" t="s">
        <v>231</v>
      </c>
      <c r="B86" t="s">
        <v>232</v>
      </c>
      <c r="C86">
        <v>908</v>
      </c>
    </row>
    <row r="87" spans="1:3" x14ac:dyDescent="0.3">
      <c r="A87" t="s">
        <v>233</v>
      </c>
      <c r="B87" t="s">
        <v>234</v>
      </c>
      <c r="C87">
        <v>1073</v>
      </c>
    </row>
    <row r="88" spans="1:3" x14ac:dyDescent="0.3">
      <c r="A88" t="s">
        <v>235</v>
      </c>
      <c r="B88" t="s">
        <v>236</v>
      </c>
      <c r="C88">
        <v>7183</v>
      </c>
    </row>
    <row r="89" spans="1:3" x14ac:dyDescent="0.3">
      <c r="A89" t="s">
        <v>237</v>
      </c>
      <c r="B89" t="s">
        <v>238</v>
      </c>
      <c r="C89">
        <v>6145</v>
      </c>
    </row>
    <row r="90" spans="1:3" x14ac:dyDescent="0.3">
      <c r="A90" t="s">
        <v>239</v>
      </c>
      <c r="B90" t="s">
        <v>240</v>
      </c>
      <c r="C90">
        <v>5130</v>
      </c>
    </row>
    <row r="91" spans="1:3" x14ac:dyDescent="0.3">
      <c r="A91" t="s">
        <v>241</v>
      </c>
      <c r="B91" t="s">
        <v>242</v>
      </c>
      <c r="C91">
        <v>15479</v>
      </c>
    </row>
    <row r="92" spans="1:3" x14ac:dyDescent="0.3">
      <c r="A92" t="s">
        <v>243</v>
      </c>
      <c r="B92" t="s">
        <v>244</v>
      </c>
      <c r="C92">
        <v>722517</v>
      </c>
    </row>
    <row r="93" spans="1:3" x14ac:dyDescent="0.3">
      <c r="A93" t="s">
        <v>245</v>
      </c>
      <c r="B93" t="s">
        <v>246</v>
      </c>
      <c r="C93" t="s">
        <v>247</v>
      </c>
    </row>
    <row r="94" spans="1:3" x14ac:dyDescent="0.3">
      <c r="A94" t="s">
        <v>248</v>
      </c>
      <c r="B94" t="s">
        <v>249</v>
      </c>
      <c r="C94" t="s">
        <v>250</v>
      </c>
    </row>
    <row r="95" spans="1:3" x14ac:dyDescent="0.3">
      <c r="A95" t="s">
        <v>251</v>
      </c>
      <c r="B95" t="s">
        <v>252</v>
      </c>
      <c r="C95">
        <v>6081</v>
      </c>
    </row>
    <row r="96" spans="1:3" x14ac:dyDescent="0.3">
      <c r="A96" t="s">
        <v>253</v>
      </c>
      <c r="B96" t="s">
        <v>254</v>
      </c>
      <c r="C96">
        <v>217</v>
      </c>
    </row>
    <row r="97" spans="1:3" x14ac:dyDescent="0.3">
      <c r="A97" t="s">
        <v>255</v>
      </c>
      <c r="B97" t="s">
        <v>256</v>
      </c>
      <c r="C97">
        <v>378</v>
      </c>
    </row>
    <row r="98" spans="1:3" x14ac:dyDescent="0.3">
      <c r="A98" t="s">
        <v>257</v>
      </c>
      <c r="B98" t="s">
        <v>258</v>
      </c>
      <c r="C98">
        <v>402</v>
      </c>
    </row>
    <row r="99" spans="1:3" x14ac:dyDescent="0.3">
      <c r="A99" t="s">
        <v>259</v>
      </c>
      <c r="B99" t="s">
        <v>260</v>
      </c>
      <c r="C99">
        <v>445</v>
      </c>
    </row>
    <row r="100" spans="1:3" x14ac:dyDescent="0.3">
      <c r="A100" t="s">
        <v>261</v>
      </c>
      <c r="B100" t="s">
        <v>262</v>
      </c>
      <c r="C100">
        <v>425</v>
      </c>
    </row>
    <row r="101" spans="1:3" x14ac:dyDescent="0.3">
      <c r="A101" t="s">
        <v>263</v>
      </c>
      <c r="B101" t="s">
        <v>264</v>
      </c>
      <c r="C101">
        <v>490</v>
      </c>
    </row>
    <row r="102" spans="1:3" x14ac:dyDescent="0.3">
      <c r="A102" t="s">
        <v>265</v>
      </c>
      <c r="B102" t="s">
        <v>266</v>
      </c>
      <c r="C102">
        <v>378</v>
      </c>
    </row>
    <row r="103" spans="1:3" x14ac:dyDescent="0.3">
      <c r="A103" t="s">
        <v>267</v>
      </c>
      <c r="B103" t="s">
        <v>268</v>
      </c>
      <c r="C103">
        <v>342</v>
      </c>
    </row>
    <row r="104" spans="1:3" x14ac:dyDescent="0.3">
      <c r="A104" t="s">
        <v>269</v>
      </c>
      <c r="B104" t="s">
        <v>270</v>
      </c>
      <c r="C104">
        <v>868</v>
      </c>
    </row>
    <row r="105" spans="1:3" x14ac:dyDescent="0.3">
      <c r="A105" t="s">
        <v>271</v>
      </c>
      <c r="B105" t="s">
        <v>272</v>
      </c>
      <c r="C105">
        <v>710</v>
      </c>
    </row>
    <row r="106" spans="1:3" x14ac:dyDescent="0.3">
      <c r="A106" t="s">
        <v>273</v>
      </c>
      <c r="B106" t="s">
        <v>274</v>
      </c>
      <c r="C106">
        <v>567</v>
      </c>
    </row>
    <row r="107" spans="1:3" x14ac:dyDescent="0.3">
      <c r="A107" t="s">
        <v>275</v>
      </c>
      <c r="B107" t="s">
        <v>276</v>
      </c>
      <c r="C107">
        <v>846</v>
      </c>
    </row>
    <row r="108" spans="1:3" x14ac:dyDescent="0.3">
      <c r="A108" t="s">
        <v>277</v>
      </c>
      <c r="B108" t="s">
        <v>278</v>
      </c>
      <c r="C108">
        <v>622</v>
      </c>
    </row>
    <row r="109" spans="1:3" x14ac:dyDescent="0.3">
      <c r="A109" t="s">
        <v>279</v>
      </c>
      <c r="B109" t="s">
        <v>280</v>
      </c>
      <c r="C109">
        <v>142</v>
      </c>
    </row>
    <row r="110" spans="1:3" x14ac:dyDescent="0.3">
      <c r="A110" t="s">
        <v>281</v>
      </c>
      <c r="B110" t="s">
        <v>282</v>
      </c>
      <c r="C110">
        <v>370</v>
      </c>
    </row>
    <row r="111" spans="1:3" x14ac:dyDescent="0.3">
      <c r="A111" t="s">
        <v>283</v>
      </c>
      <c r="B111" t="s">
        <v>284</v>
      </c>
      <c r="C111">
        <v>382</v>
      </c>
    </row>
    <row r="112" spans="1:3" x14ac:dyDescent="0.3">
      <c r="A112" t="s">
        <v>285</v>
      </c>
      <c r="B112" t="s">
        <v>286</v>
      </c>
      <c r="C112">
        <v>590</v>
      </c>
    </row>
    <row r="113" spans="1:3" x14ac:dyDescent="0.3">
      <c r="A113" t="s">
        <v>287</v>
      </c>
      <c r="B113" t="s">
        <v>288</v>
      </c>
      <c r="C113">
        <v>494</v>
      </c>
    </row>
    <row r="114" spans="1:3" x14ac:dyDescent="0.3">
      <c r="A114" t="s">
        <v>289</v>
      </c>
      <c r="B114" t="s">
        <v>290</v>
      </c>
      <c r="C114">
        <v>610</v>
      </c>
    </row>
    <row r="115" spans="1:3" x14ac:dyDescent="0.3">
      <c r="A115" t="s">
        <v>291</v>
      </c>
      <c r="B115" t="s">
        <v>292</v>
      </c>
      <c r="C115">
        <v>340</v>
      </c>
    </row>
    <row r="116" spans="1:3" x14ac:dyDescent="0.3">
      <c r="A116" t="s">
        <v>293</v>
      </c>
      <c r="B116" t="s">
        <v>294</v>
      </c>
      <c r="C116">
        <v>310</v>
      </c>
    </row>
    <row r="117" spans="1:3" x14ac:dyDescent="0.3">
      <c r="A117" t="s">
        <v>295</v>
      </c>
      <c r="B117" t="s">
        <v>296</v>
      </c>
      <c r="C117">
        <v>1143</v>
      </c>
    </row>
    <row r="118" spans="1:3" x14ac:dyDescent="0.3">
      <c r="A118" t="s">
        <v>297</v>
      </c>
      <c r="B118" t="s">
        <v>298</v>
      </c>
      <c r="C118">
        <v>901</v>
      </c>
    </row>
    <row r="119" spans="1:3" x14ac:dyDescent="0.3">
      <c r="A119" t="s">
        <v>299</v>
      </c>
      <c r="B119" t="s">
        <v>300</v>
      </c>
      <c r="C119">
        <v>976</v>
      </c>
    </row>
    <row r="120" spans="1:3" x14ac:dyDescent="0.3">
      <c r="A120" t="s">
        <v>301</v>
      </c>
      <c r="B120" t="s">
        <v>302</v>
      </c>
      <c r="C120">
        <v>1342</v>
      </c>
    </row>
    <row r="121" spans="1:3" x14ac:dyDescent="0.3">
      <c r="A121" t="s">
        <v>303</v>
      </c>
      <c r="B121" t="s">
        <v>304</v>
      </c>
      <c r="C121">
        <v>489</v>
      </c>
    </row>
    <row r="122" spans="1:3" x14ac:dyDescent="0.3">
      <c r="A122" t="s">
        <v>305</v>
      </c>
      <c r="B122" t="s">
        <v>306</v>
      </c>
      <c r="C122">
        <v>128</v>
      </c>
    </row>
    <row r="123" spans="1:3" x14ac:dyDescent="0.3">
      <c r="A123" t="s">
        <v>307</v>
      </c>
      <c r="B123" t="s">
        <v>308</v>
      </c>
      <c r="C123">
        <v>377</v>
      </c>
    </row>
    <row r="124" spans="1:3" x14ac:dyDescent="0.3">
      <c r="A124" t="s">
        <v>309</v>
      </c>
      <c r="B124" t="s">
        <v>310</v>
      </c>
      <c r="C124">
        <v>509</v>
      </c>
    </row>
    <row r="125" spans="1:3" x14ac:dyDescent="0.3">
      <c r="A125" t="s">
        <v>311</v>
      </c>
      <c r="B125" t="s">
        <v>312</v>
      </c>
      <c r="C125">
        <v>608</v>
      </c>
    </row>
    <row r="126" spans="1:3" x14ac:dyDescent="0.3">
      <c r="A126" t="s">
        <v>313</v>
      </c>
      <c r="B126" t="s">
        <v>314</v>
      </c>
      <c r="C126">
        <v>431</v>
      </c>
    </row>
    <row r="127" spans="1:3" x14ac:dyDescent="0.3">
      <c r="A127" t="s">
        <v>315</v>
      </c>
      <c r="B127" t="s">
        <v>316</v>
      </c>
      <c r="C127">
        <v>629</v>
      </c>
    </row>
    <row r="128" spans="1:3" x14ac:dyDescent="0.3">
      <c r="A128" t="s">
        <v>317</v>
      </c>
      <c r="B128" t="s">
        <v>318</v>
      </c>
      <c r="C128">
        <v>275</v>
      </c>
    </row>
    <row r="129" spans="1:3" x14ac:dyDescent="0.3">
      <c r="A129" t="s">
        <v>319</v>
      </c>
      <c r="B129" t="s">
        <v>320</v>
      </c>
      <c r="C129">
        <v>436</v>
      </c>
    </row>
    <row r="130" spans="1:3" x14ac:dyDescent="0.3">
      <c r="A130" t="s">
        <v>321</v>
      </c>
      <c r="B130" t="s">
        <v>322</v>
      </c>
      <c r="C130">
        <v>900</v>
      </c>
    </row>
    <row r="131" spans="1:3" x14ac:dyDescent="0.3">
      <c r="A131" t="s">
        <v>323</v>
      </c>
      <c r="B131" t="s">
        <v>324</v>
      </c>
      <c r="C131">
        <v>1042</v>
      </c>
    </row>
    <row r="132" spans="1:3" x14ac:dyDescent="0.3">
      <c r="A132" t="s">
        <v>325</v>
      </c>
      <c r="B132" t="s">
        <v>326</v>
      </c>
      <c r="C132">
        <v>719</v>
      </c>
    </row>
    <row r="133" spans="1:3" x14ac:dyDescent="0.3">
      <c r="A133" t="s">
        <v>327</v>
      </c>
      <c r="B133" t="s">
        <v>328</v>
      </c>
      <c r="C133">
        <v>1217</v>
      </c>
    </row>
    <row r="134" spans="1:3" x14ac:dyDescent="0.3">
      <c r="A134" t="s">
        <v>329</v>
      </c>
      <c r="B134" t="s">
        <v>330</v>
      </c>
      <c r="C134">
        <v>443</v>
      </c>
    </row>
    <row r="135" spans="1:3" x14ac:dyDescent="0.3">
      <c r="A135" t="s">
        <v>331</v>
      </c>
      <c r="B135" t="s">
        <v>332</v>
      </c>
      <c r="C135">
        <v>177</v>
      </c>
    </row>
    <row r="136" spans="1:3" x14ac:dyDescent="0.3">
      <c r="A136" t="s">
        <v>333</v>
      </c>
      <c r="B136" t="s">
        <v>334</v>
      </c>
      <c r="C136">
        <v>258</v>
      </c>
    </row>
    <row r="137" spans="1:3" x14ac:dyDescent="0.3">
      <c r="A137" t="s">
        <v>335</v>
      </c>
      <c r="B137" t="s">
        <v>336</v>
      </c>
      <c r="C137">
        <v>325</v>
      </c>
    </row>
    <row r="138" spans="1:3" x14ac:dyDescent="0.3">
      <c r="A138" t="s">
        <v>337</v>
      </c>
      <c r="B138" t="s">
        <v>338</v>
      </c>
      <c r="C138">
        <v>439</v>
      </c>
    </row>
    <row r="139" spans="1:3" x14ac:dyDescent="0.3">
      <c r="A139" t="s">
        <v>339</v>
      </c>
      <c r="B139" t="s">
        <v>340</v>
      </c>
      <c r="C139">
        <v>440</v>
      </c>
    </row>
    <row r="140" spans="1:3" x14ac:dyDescent="0.3">
      <c r="A140" t="s">
        <v>341</v>
      </c>
      <c r="B140" t="s">
        <v>342</v>
      </c>
      <c r="C140">
        <v>444</v>
      </c>
    </row>
    <row r="141" spans="1:3" x14ac:dyDescent="0.3">
      <c r="A141" t="s">
        <v>343</v>
      </c>
      <c r="B141" t="s">
        <v>344</v>
      </c>
      <c r="C141">
        <v>254</v>
      </c>
    </row>
    <row r="142" spans="1:3" x14ac:dyDescent="0.3">
      <c r="A142" t="s">
        <v>345</v>
      </c>
      <c r="B142" t="s">
        <v>346</v>
      </c>
      <c r="C142">
        <v>318</v>
      </c>
    </row>
    <row r="143" spans="1:3" x14ac:dyDescent="0.3">
      <c r="A143" t="s">
        <v>347</v>
      </c>
      <c r="B143" t="s">
        <v>348</v>
      </c>
      <c r="C143">
        <v>876</v>
      </c>
    </row>
    <row r="144" spans="1:3" x14ac:dyDescent="0.3">
      <c r="A144" t="s">
        <v>349</v>
      </c>
      <c r="B144" t="s">
        <v>350</v>
      </c>
      <c r="C144">
        <v>750</v>
      </c>
    </row>
    <row r="145" spans="1:3" x14ac:dyDescent="0.3">
      <c r="A145" t="s">
        <v>351</v>
      </c>
      <c r="B145" t="s">
        <v>352</v>
      </c>
      <c r="C145">
        <v>802</v>
      </c>
    </row>
    <row r="146" spans="1:3" x14ac:dyDescent="0.3">
      <c r="A146" t="s">
        <v>353</v>
      </c>
      <c r="B146" t="s">
        <v>354</v>
      </c>
      <c r="C146">
        <v>1261</v>
      </c>
    </row>
    <row r="147" spans="1:3" x14ac:dyDescent="0.3">
      <c r="A147" t="s">
        <v>355</v>
      </c>
      <c r="B147" t="s">
        <v>356</v>
      </c>
      <c r="C147">
        <v>452</v>
      </c>
    </row>
    <row r="148" spans="1:3" x14ac:dyDescent="0.3">
      <c r="A148" t="s">
        <v>357</v>
      </c>
      <c r="B148" t="s">
        <v>358</v>
      </c>
      <c r="C148">
        <v>93</v>
      </c>
    </row>
    <row r="149" spans="1:3" x14ac:dyDescent="0.3">
      <c r="A149" t="s">
        <v>359</v>
      </c>
      <c r="B149" t="s">
        <v>360</v>
      </c>
      <c r="C149">
        <v>205</v>
      </c>
    </row>
    <row r="150" spans="1:3" x14ac:dyDescent="0.3">
      <c r="A150" t="s">
        <v>361</v>
      </c>
      <c r="B150" t="s">
        <v>362</v>
      </c>
      <c r="C150">
        <v>270</v>
      </c>
    </row>
    <row r="151" spans="1:3" x14ac:dyDescent="0.3">
      <c r="A151" t="s">
        <v>363</v>
      </c>
      <c r="B151" t="s">
        <v>364</v>
      </c>
      <c r="C151">
        <v>384</v>
      </c>
    </row>
    <row r="152" spans="1:3" x14ac:dyDescent="0.3">
      <c r="A152" t="s">
        <v>365</v>
      </c>
      <c r="B152" t="s">
        <v>366</v>
      </c>
      <c r="C152">
        <v>276</v>
      </c>
    </row>
    <row r="153" spans="1:3" x14ac:dyDescent="0.3">
      <c r="A153" t="s">
        <v>367</v>
      </c>
      <c r="B153" t="s">
        <v>368</v>
      </c>
      <c r="C153">
        <v>328</v>
      </c>
    </row>
    <row r="154" spans="1:3" x14ac:dyDescent="0.3">
      <c r="A154" t="s">
        <v>369</v>
      </c>
      <c r="B154" t="s">
        <v>370</v>
      </c>
      <c r="C154">
        <v>252</v>
      </c>
    </row>
    <row r="155" spans="1:3" x14ac:dyDescent="0.3">
      <c r="A155" t="s">
        <v>371</v>
      </c>
      <c r="B155" t="s">
        <v>372</v>
      </c>
      <c r="C155">
        <v>272</v>
      </c>
    </row>
    <row r="156" spans="1:3" x14ac:dyDescent="0.3">
      <c r="A156" t="s">
        <v>373</v>
      </c>
      <c r="B156" t="s">
        <v>374</v>
      </c>
      <c r="C156">
        <v>737</v>
      </c>
    </row>
    <row r="157" spans="1:3" x14ac:dyDescent="0.3">
      <c r="A157" t="s">
        <v>375</v>
      </c>
      <c r="B157" t="s">
        <v>376</v>
      </c>
      <c r="C157">
        <v>714</v>
      </c>
    </row>
    <row r="158" spans="1:3" x14ac:dyDescent="0.3">
      <c r="A158" t="s">
        <v>377</v>
      </c>
      <c r="B158" t="s">
        <v>378</v>
      </c>
      <c r="C158">
        <v>679</v>
      </c>
    </row>
    <row r="159" spans="1:3" x14ac:dyDescent="0.3">
      <c r="A159" t="s">
        <v>379</v>
      </c>
      <c r="B159" t="s">
        <v>380</v>
      </c>
      <c r="C159">
        <v>1167</v>
      </c>
    </row>
    <row r="160" spans="1:3" x14ac:dyDescent="0.3">
      <c r="A160" t="s">
        <v>381</v>
      </c>
      <c r="B160" t="s">
        <v>382</v>
      </c>
      <c r="C160">
        <v>375</v>
      </c>
    </row>
    <row r="161" spans="1:3" x14ac:dyDescent="0.3">
      <c r="A161" t="s">
        <v>383</v>
      </c>
      <c r="B161" t="s">
        <v>384</v>
      </c>
      <c r="C161">
        <v>160</v>
      </c>
    </row>
    <row r="162" spans="1:3" x14ac:dyDescent="0.3">
      <c r="A162" t="s">
        <v>385</v>
      </c>
      <c r="B162" t="s">
        <v>386</v>
      </c>
      <c r="C162">
        <v>163</v>
      </c>
    </row>
    <row r="163" spans="1:3" x14ac:dyDescent="0.3">
      <c r="A163" t="s">
        <v>387</v>
      </c>
      <c r="B163" t="s">
        <v>388</v>
      </c>
      <c r="C163">
        <v>282</v>
      </c>
    </row>
    <row r="164" spans="1:3" x14ac:dyDescent="0.3">
      <c r="A164" t="s">
        <v>389</v>
      </c>
      <c r="B164" t="s">
        <v>390</v>
      </c>
      <c r="C164">
        <v>292</v>
      </c>
    </row>
    <row r="165" spans="1:3" x14ac:dyDescent="0.3">
      <c r="A165" t="s">
        <v>391</v>
      </c>
      <c r="B165" t="s">
        <v>392</v>
      </c>
      <c r="C165">
        <v>286</v>
      </c>
    </row>
    <row r="166" spans="1:3" x14ac:dyDescent="0.3">
      <c r="A166" t="s">
        <v>393</v>
      </c>
      <c r="B166" t="s">
        <v>394</v>
      </c>
      <c r="C166">
        <v>322</v>
      </c>
    </row>
    <row r="167" spans="1:3" x14ac:dyDescent="0.3">
      <c r="A167" t="s">
        <v>395</v>
      </c>
      <c r="B167" t="s">
        <v>396</v>
      </c>
      <c r="C167">
        <v>165</v>
      </c>
    </row>
    <row r="168" spans="1:3" x14ac:dyDescent="0.3">
      <c r="A168" t="s">
        <v>397</v>
      </c>
      <c r="B168" t="s">
        <v>398</v>
      </c>
      <c r="C168">
        <v>274</v>
      </c>
    </row>
    <row r="169" spans="1:3" x14ac:dyDescent="0.3">
      <c r="A169" t="s">
        <v>399</v>
      </c>
      <c r="B169" t="s">
        <v>400</v>
      </c>
      <c r="C169">
        <v>616</v>
      </c>
    </row>
    <row r="170" spans="1:3" x14ac:dyDescent="0.3">
      <c r="A170" t="s">
        <v>401</v>
      </c>
      <c r="B170" t="s">
        <v>402</v>
      </c>
      <c r="C170">
        <v>588</v>
      </c>
    </row>
    <row r="171" spans="1:3" x14ac:dyDescent="0.3">
      <c r="A171" t="s">
        <v>403</v>
      </c>
      <c r="B171" t="s">
        <v>404</v>
      </c>
      <c r="C171">
        <v>522</v>
      </c>
    </row>
    <row r="172" spans="1:3" x14ac:dyDescent="0.3">
      <c r="A172" t="s">
        <v>405</v>
      </c>
      <c r="B172" t="s">
        <v>406</v>
      </c>
      <c r="C172">
        <v>905</v>
      </c>
    </row>
    <row r="173" spans="1:3" x14ac:dyDescent="0.3">
      <c r="A173" t="s">
        <v>407</v>
      </c>
      <c r="B173" t="s">
        <v>408</v>
      </c>
      <c r="C173">
        <v>226</v>
      </c>
    </row>
    <row r="174" spans="1:3" x14ac:dyDescent="0.3">
      <c r="A174" t="s">
        <v>409</v>
      </c>
      <c r="B174" t="s">
        <v>410</v>
      </c>
      <c r="C174">
        <v>279</v>
      </c>
    </row>
    <row r="175" spans="1:3" x14ac:dyDescent="0.3">
      <c r="A175" t="s">
        <v>411</v>
      </c>
      <c r="B175" t="s">
        <v>412</v>
      </c>
      <c r="C175">
        <v>186</v>
      </c>
    </row>
    <row r="176" spans="1:3" x14ac:dyDescent="0.3">
      <c r="A176" t="s">
        <v>413</v>
      </c>
      <c r="B176" t="s">
        <v>414</v>
      </c>
      <c r="C176">
        <v>267</v>
      </c>
    </row>
    <row r="177" spans="1:3" x14ac:dyDescent="0.3">
      <c r="A177" t="s">
        <v>415</v>
      </c>
      <c r="B177" t="s">
        <v>416</v>
      </c>
      <c r="C177">
        <v>266</v>
      </c>
    </row>
    <row r="178" spans="1:3" x14ac:dyDescent="0.3">
      <c r="A178" t="s">
        <v>417</v>
      </c>
      <c r="B178" t="s">
        <v>418</v>
      </c>
      <c r="C178">
        <v>312</v>
      </c>
    </row>
    <row r="179" spans="1:3" x14ac:dyDescent="0.3">
      <c r="A179" t="s">
        <v>419</v>
      </c>
      <c r="B179" t="s">
        <v>420</v>
      </c>
      <c r="C179">
        <v>310</v>
      </c>
    </row>
    <row r="180" spans="1:3" x14ac:dyDescent="0.3">
      <c r="A180" t="s">
        <v>421</v>
      </c>
      <c r="B180" t="s">
        <v>422</v>
      </c>
      <c r="C180">
        <v>250</v>
      </c>
    </row>
    <row r="181" spans="1:3" x14ac:dyDescent="0.3">
      <c r="A181" t="s">
        <v>423</v>
      </c>
      <c r="B181" t="s">
        <v>424</v>
      </c>
      <c r="C181">
        <v>232</v>
      </c>
    </row>
    <row r="182" spans="1:3" x14ac:dyDescent="0.3">
      <c r="A182" t="s">
        <v>425</v>
      </c>
      <c r="B182" t="s">
        <v>426</v>
      </c>
      <c r="C182">
        <v>542</v>
      </c>
    </row>
    <row r="183" spans="1:3" x14ac:dyDescent="0.3">
      <c r="A183" t="s">
        <v>427</v>
      </c>
      <c r="B183" t="s">
        <v>428</v>
      </c>
      <c r="C183">
        <v>534</v>
      </c>
    </row>
    <row r="184" spans="1:3" x14ac:dyDescent="0.3">
      <c r="A184" t="s">
        <v>429</v>
      </c>
      <c r="B184" t="s">
        <v>430</v>
      </c>
      <c r="C184">
        <v>492</v>
      </c>
    </row>
    <row r="185" spans="1:3" x14ac:dyDescent="0.3">
      <c r="A185" t="s">
        <v>431</v>
      </c>
      <c r="B185" t="s">
        <v>432</v>
      </c>
      <c r="C185">
        <v>785</v>
      </c>
    </row>
    <row r="186" spans="1:3" x14ac:dyDescent="0.3">
      <c r="A186" t="s">
        <v>433</v>
      </c>
      <c r="B186" t="s">
        <v>434</v>
      </c>
      <c r="C186">
        <v>209</v>
      </c>
    </row>
    <row r="187" spans="1:3" x14ac:dyDescent="0.3">
      <c r="A187" t="s">
        <v>435</v>
      </c>
      <c r="B187" t="s">
        <v>436</v>
      </c>
      <c r="C187">
        <v>566</v>
      </c>
    </row>
  </sheetData>
  <autoFilter ref="A1:D16384"/>
  <sortState ref="A2:C16384">
    <sortCondition sortBy="cellColor" ref="B2:B16384" dxfId="85"/>
    <sortCondition sortBy="cellColor" ref="B2:B16384" dxfId="8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57"/>
  <sheetViews>
    <sheetView topLeftCell="A43" zoomScale="90" zoomScaleNormal="90" workbookViewId="0">
      <selection activeCell="B2" sqref="B2:I57"/>
    </sheetView>
  </sheetViews>
  <sheetFormatPr defaultColWidth="9.109375" defaultRowHeight="18" x14ac:dyDescent="0.3"/>
  <cols>
    <col min="1" max="1" width="9.109375" style="3"/>
    <col min="2" max="2" width="18.109375" style="13" customWidth="1"/>
    <col min="3" max="3" width="30" style="14" customWidth="1"/>
    <col min="4" max="4" width="18.6640625" style="14" customWidth="1"/>
    <col min="5" max="5" width="20" style="3" customWidth="1"/>
    <col min="6" max="6" width="14" style="3" customWidth="1"/>
    <col min="7" max="7" width="11.33203125" style="3" customWidth="1"/>
    <col min="8" max="8" width="12.44140625" style="3" customWidth="1"/>
    <col min="9" max="9" width="9.109375" style="3"/>
    <col min="10" max="10" width="8" style="3" customWidth="1"/>
    <col min="11" max="11" width="0" style="3" hidden="1" customWidth="1"/>
    <col min="12" max="16384" width="9.109375" style="3"/>
  </cols>
  <sheetData>
    <row r="2" spans="2:12" ht="23.4" x14ac:dyDescent="0.3">
      <c r="B2" s="30" t="s">
        <v>437</v>
      </c>
    </row>
    <row r="3" spans="2:12" ht="30" customHeight="1" x14ac:dyDescent="0.3">
      <c r="B3" s="459" t="s">
        <v>438</v>
      </c>
      <c r="C3" s="459"/>
      <c r="D3" s="459"/>
      <c r="E3" s="459"/>
      <c r="F3" s="459"/>
      <c r="G3" s="459"/>
      <c r="H3" s="459"/>
    </row>
    <row r="4" spans="2:12" ht="15" customHeight="1" x14ac:dyDescent="0.3"/>
    <row r="5" spans="2:12" ht="18.600000000000001" thickBot="1" x14ac:dyDescent="0.35">
      <c r="B5" s="28" t="s">
        <v>439</v>
      </c>
    </row>
    <row r="6" spans="2:12" ht="50.25" customHeight="1" thickTop="1" x14ac:dyDescent="0.3">
      <c r="B6" s="18"/>
      <c r="C6" s="19"/>
      <c r="D6" s="468" t="s">
        <v>440</v>
      </c>
      <c r="E6" s="460" t="s">
        <v>441</v>
      </c>
      <c r="F6" s="462" t="s">
        <v>442</v>
      </c>
      <c r="G6" s="463"/>
      <c r="H6" s="460" t="s">
        <v>443</v>
      </c>
      <c r="I6" s="470" t="s">
        <v>444</v>
      </c>
      <c r="K6" s="472" t="s">
        <v>445</v>
      </c>
    </row>
    <row r="7" spans="2:12" ht="17.25" customHeight="1" thickBot="1" x14ac:dyDescent="0.35">
      <c r="B7" s="20"/>
      <c r="C7" s="5"/>
      <c r="D7" s="469"/>
      <c r="E7" s="461"/>
      <c r="F7" s="425" t="s">
        <v>5</v>
      </c>
      <c r="G7" s="6" t="s">
        <v>446</v>
      </c>
      <c r="H7" s="464"/>
      <c r="I7" s="471"/>
      <c r="K7" s="473"/>
    </row>
    <row r="8" spans="2:12" ht="15" thickTop="1" x14ac:dyDescent="0.3">
      <c r="B8" s="465" t="s">
        <v>447</v>
      </c>
      <c r="C8" s="76" t="s">
        <v>448</v>
      </c>
      <c r="D8" s="77">
        <v>365</v>
      </c>
      <c r="E8" s="77">
        <v>1325</v>
      </c>
      <c r="F8" s="77">
        <v>693</v>
      </c>
      <c r="G8" s="78">
        <f>F8/E8</f>
        <v>0.52301886792452834</v>
      </c>
      <c r="H8" s="372">
        <f t="shared" ref="H8:H17" si="0">G8/MAX($G$8:$G$17)</f>
        <v>0.7208238543094958</v>
      </c>
      <c r="I8" s="344">
        <f>G8-$G$17</f>
        <v>-9.7439556849916897E-2</v>
      </c>
      <c r="K8" s="366">
        <f t="shared" ref="K8:K17" si="1">G8/$G$17</f>
        <v>0.84295554229062319</v>
      </c>
    </row>
    <row r="9" spans="2:12" ht="14.4" x14ac:dyDescent="0.3">
      <c r="B9" s="466"/>
      <c r="C9" s="284" t="s">
        <v>449</v>
      </c>
      <c r="D9" s="285">
        <v>22</v>
      </c>
      <c r="E9" s="285">
        <v>76</v>
      </c>
      <c r="F9" s="285">
        <v>39</v>
      </c>
      <c r="G9" s="286">
        <f>F9/E9</f>
        <v>0.51315789473684215</v>
      </c>
      <c r="H9" s="427">
        <f t="shared" si="0"/>
        <v>0.70723347519258739</v>
      </c>
      <c r="I9" s="344">
        <f t="shared" ref="I9:I16" si="2">G9-$G$17</f>
        <v>-0.10730053003760309</v>
      </c>
      <c r="K9" s="320">
        <f t="shared" si="1"/>
        <v>0.8270624980608331</v>
      </c>
    </row>
    <row r="10" spans="2:12" ht="14.4" x14ac:dyDescent="0.3">
      <c r="B10" s="466"/>
      <c r="C10" s="41" t="s">
        <v>12</v>
      </c>
      <c r="D10" s="42">
        <v>984</v>
      </c>
      <c r="E10" s="42">
        <v>2693</v>
      </c>
      <c r="F10" s="42">
        <v>1954</v>
      </c>
      <c r="G10" s="43">
        <f t="shared" ref="G10:G44" si="3">F10/E10</f>
        <v>0.72558484961010028</v>
      </c>
      <c r="H10" s="374">
        <f t="shared" si="0"/>
        <v>1</v>
      </c>
      <c r="I10" s="347">
        <f t="shared" si="2"/>
        <v>0.10512642483565504</v>
      </c>
      <c r="K10" s="355">
        <f t="shared" si="1"/>
        <v>1.1694334715075738</v>
      </c>
      <c r="L10" s="319"/>
    </row>
    <row r="11" spans="2:12" ht="14.4" x14ac:dyDescent="0.3">
      <c r="B11" s="466"/>
      <c r="C11" s="278" t="s">
        <v>450</v>
      </c>
      <c r="D11" s="279">
        <v>404</v>
      </c>
      <c r="E11" s="279">
        <v>996</v>
      </c>
      <c r="F11" s="279">
        <v>601</v>
      </c>
      <c r="G11" s="280">
        <f t="shared" si="3"/>
        <v>0.60341365461847385</v>
      </c>
      <c r="H11" s="271">
        <f t="shared" si="0"/>
        <v>0.83162383412873597</v>
      </c>
      <c r="I11" s="344">
        <f t="shared" si="2"/>
        <v>-1.7044770155971389E-2</v>
      </c>
      <c r="K11" s="356">
        <f t="shared" si="1"/>
        <v>0.97252874733360639</v>
      </c>
      <c r="L11" s="319"/>
    </row>
    <row r="12" spans="2:12" ht="14.4" x14ac:dyDescent="0.3">
      <c r="B12" s="466"/>
      <c r="C12" s="89" t="s">
        <v>13</v>
      </c>
      <c r="D12" s="134">
        <v>3823</v>
      </c>
      <c r="E12" s="134">
        <v>13223</v>
      </c>
      <c r="F12" s="134">
        <v>7634</v>
      </c>
      <c r="G12" s="91">
        <f t="shared" si="3"/>
        <v>0.57732738410345608</v>
      </c>
      <c r="H12" s="374">
        <f t="shared" si="0"/>
        <v>0.79567177348546936</v>
      </c>
      <c r="I12" s="344">
        <f t="shared" si="2"/>
        <v>-4.3131040670989162E-2</v>
      </c>
      <c r="K12" s="258">
        <f t="shared" si="1"/>
        <v>0.93048520424770031</v>
      </c>
      <c r="L12" s="319"/>
    </row>
    <row r="13" spans="2:12" ht="14.4" x14ac:dyDescent="0.3">
      <c r="B13" s="466"/>
      <c r="C13" s="288" t="s">
        <v>451</v>
      </c>
      <c r="D13" s="289">
        <v>1386</v>
      </c>
      <c r="E13" s="289">
        <v>4888</v>
      </c>
      <c r="F13" s="289">
        <v>2956</v>
      </c>
      <c r="G13" s="290">
        <f t="shared" si="3"/>
        <v>0.60474631751227492</v>
      </c>
      <c r="H13" s="271">
        <f t="shared" si="0"/>
        <v>0.8334605082193226</v>
      </c>
      <c r="I13" s="344">
        <f t="shared" si="2"/>
        <v>-1.5712107262170316E-2</v>
      </c>
      <c r="K13" s="357">
        <f t="shared" si="1"/>
        <v>0.97467661549138906</v>
      </c>
      <c r="L13" s="319"/>
    </row>
    <row r="14" spans="2:12" ht="14.4" x14ac:dyDescent="0.3">
      <c r="B14" s="466"/>
      <c r="C14" s="89" t="s">
        <v>15</v>
      </c>
      <c r="D14" s="134">
        <v>154</v>
      </c>
      <c r="E14" s="134">
        <v>543</v>
      </c>
      <c r="F14" s="134">
        <v>287</v>
      </c>
      <c r="G14" s="91">
        <f t="shared" si="3"/>
        <v>0.52854511970534068</v>
      </c>
      <c r="H14" s="374">
        <f t="shared" si="0"/>
        <v>0.72844012659492452</v>
      </c>
      <c r="I14" s="344">
        <f t="shared" si="2"/>
        <v>-9.1913305069104556E-2</v>
      </c>
      <c r="K14" s="258">
        <f t="shared" si="1"/>
        <v>0.85186226602931903</v>
      </c>
      <c r="L14" s="319"/>
    </row>
    <row r="15" spans="2:12" ht="14.4" x14ac:dyDescent="0.3">
      <c r="B15" s="466"/>
      <c r="C15" s="288" t="s">
        <v>16</v>
      </c>
      <c r="D15" s="289">
        <v>2692</v>
      </c>
      <c r="E15" s="289">
        <v>8043</v>
      </c>
      <c r="F15" s="289">
        <v>5548</v>
      </c>
      <c r="G15" s="290">
        <f t="shared" si="3"/>
        <v>0.68979236603257488</v>
      </c>
      <c r="H15" s="271">
        <f t="shared" si="0"/>
        <v>0.95067085042258137</v>
      </c>
      <c r="I15" s="344">
        <f t="shared" si="2"/>
        <v>6.9333941258129639E-2</v>
      </c>
      <c r="K15" s="357">
        <f t="shared" si="1"/>
        <v>1.1117463128707368</v>
      </c>
      <c r="L15" s="309"/>
    </row>
    <row r="16" spans="2:12" ht="14.4" x14ac:dyDescent="0.3">
      <c r="B16" s="466"/>
      <c r="C16" s="41" t="s">
        <v>20</v>
      </c>
      <c r="D16" s="42">
        <v>326</v>
      </c>
      <c r="E16" s="42">
        <v>1021</v>
      </c>
      <c r="F16" s="42">
        <v>644</v>
      </c>
      <c r="G16" s="43">
        <f t="shared" si="3"/>
        <v>0.63075416258570027</v>
      </c>
      <c r="H16" s="374">
        <f t="shared" si="0"/>
        <v>0.86930448303136687</v>
      </c>
      <c r="I16" s="347">
        <f t="shared" si="2"/>
        <v>1.0295737811255035E-2</v>
      </c>
      <c r="K16" s="355">
        <f t="shared" si="1"/>
        <v>1.016593759388468</v>
      </c>
      <c r="L16" s="309"/>
    </row>
    <row r="17" spans="2:12" ht="15" thickBot="1" x14ac:dyDescent="0.35">
      <c r="B17" s="467"/>
      <c r="C17" s="291" t="s">
        <v>37</v>
      </c>
      <c r="D17" s="292">
        <f>SUM(D8:D16)</f>
        <v>10156</v>
      </c>
      <c r="E17" s="292">
        <f>SUM(E8:E16)</f>
        <v>32808</v>
      </c>
      <c r="F17" s="292">
        <f t="shared" ref="F17" si="4">SUM(F8:F16)</f>
        <v>20356</v>
      </c>
      <c r="G17" s="293">
        <f>F17/E17</f>
        <v>0.62045842477444524</v>
      </c>
      <c r="H17" s="375">
        <f t="shared" si="0"/>
        <v>0.85511491193325539</v>
      </c>
      <c r="I17" s="386"/>
      <c r="K17" s="358">
        <f t="shared" si="1"/>
        <v>1</v>
      </c>
      <c r="L17" s="309"/>
    </row>
    <row r="18" spans="2:12" ht="15" thickTop="1" x14ac:dyDescent="0.3">
      <c r="B18" s="476" t="s">
        <v>452</v>
      </c>
      <c r="C18" s="71" t="s">
        <v>25</v>
      </c>
      <c r="D18" s="295">
        <v>6143</v>
      </c>
      <c r="E18" s="72">
        <v>19983</v>
      </c>
      <c r="F18" s="72">
        <v>12728</v>
      </c>
      <c r="G18" s="73">
        <f t="shared" si="3"/>
        <v>0.63694140019016166</v>
      </c>
      <c r="H18" s="389">
        <f>G18/MAX($G$18:$G$21)</f>
        <v>1</v>
      </c>
      <c r="I18" s="349">
        <f>G18-$G$21</f>
        <v>1.6482975415716417E-2</v>
      </c>
      <c r="K18" s="359">
        <f>G18/$G$21</f>
        <v>1.0265658016034007</v>
      </c>
    </row>
    <row r="19" spans="2:12" ht="14.4" x14ac:dyDescent="0.3">
      <c r="B19" s="477"/>
      <c r="C19" s="288" t="s">
        <v>24</v>
      </c>
      <c r="D19" s="294">
        <v>3747</v>
      </c>
      <c r="E19" s="289">
        <v>11985</v>
      </c>
      <c r="F19" s="289">
        <v>7126</v>
      </c>
      <c r="G19" s="290">
        <f t="shared" si="3"/>
        <v>0.59457655402586562</v>
      </c>
      <c r="H19" s="376">
        <f>G19/MAX($G$18:$G$21)</f>
        <v>0.93348705838300383</v>
      </c>
      <c r="I19" s="344">
        <f>G19-$G$21</f>
        <v>-2.5881870748579616E-2</v>
      </c>
      <c r="K19" s="357">
        <f>G19/$G$21</f>
        <v>0.95828589037534884</v>
      </c>
    </row>
    <row r="20" spans="2:12" ht="14.4" x14ac:dyDescent="0.3">
      <c r="B20" s="477"/>
      <c r="C20" s="63" t="s">
        <v>453</v>
      </c>
      <c r="D20" s="64">
        <v>266</v>
      </c>
      <c r="E20" s="65">
        <v>840</v>
      </c>
      <c r="F20" s="65">
        <v>502</v>
      </c>
      <c r="G20" s="66">
        <f t="shared" si="3"/>
        <v>0.59761904761904761</v>
      </c>
      <c r="H20" s="95">
        <f>G20/MAX($G$18:$G$21)</f>
        <v>0.93826378288587586</v>
      </c>
      <c r="I20" s="350">
        <f>G20-$G$21</f>
        <v>-2.2839377155397633E-2</v>
      </c>
      <c r="K20" s="360">
        <f>G20/$G$21</f>
        <v>0.96318951239367823</v>
      </c>
    </row>
    <row r="21" spans="2:12" ht="15" thickBot="1" x14ac:dyDescent="0.35">
      <c r="B21" s="478"/>
      <c r="C21" s="291" t="s">
        <v>37</v>
      </c>
      <c r="D21" s="296">
        <f>SUM(D18:D20)</f>
        <v>10156</v>
      </c>
      <c r="E21" s="296">
        <f t="shared" ref="E21:F21" si="5">SUM(E18:E20)</f>
        <v>32808</v>
      </c>
      <c r="F21" s="296">
        <f t="shared" si="5"/>
        <v>20356</v>
      </c>
      <c r="G21" s="293">
        <f t="shared" si="3"/>
        <v>0.62045842477444524</v>
      </c>
      <c r="H21" s="388">
        <f>G21/MAX($G$18:$G$21)</f>
        <v>0.97412167679664829</v>
      </c>
      <c r="I21" s="387"/>
      <c r="K21" s="358">
        <f>G21/$G$21</f>
        <v>1</v>
      </c>
    </row>
    <row r="22" spans="2:12" ht="15" thickTop="1" x14ac:dyDescent="0.3">
      <c r="B22" s="465" t="s">
        <v>454</v>
      </c>
      <c r="C22" s="57" t="s">
        <v>455</v>
      </c>
      <c r="D22" s="58">
        <v>1739</v>
      </c>
      <c r="E22" s="58">
        <v>6463</v>
      </c>
      <c r="F22" s="58">
        <v>3997</v>
      </c>
      <c r="G22" s="59">
        <f t="shared" si="3"/>
        <v>0.61844344731548817</v>
      </c>
      <c r="H22" s="377">
        <f t="shared" ref="H22:H29" si="6">G22/MAX($G$22:$G$29)</f>
        <v>0.89765042127281913</v>
      </c>
      <c r="I22" s="347">
        <f t="shared" ref="I22:I28" si="7">G22-$G$29</f>
        <v>-2.3062016680903685E-3</v>
      </c>
      <c r="K22" s="361">
        <f t="shared" ref="K22:K29" si="8">G22/$G$29</f>
        <v>0.99628481196587615</v>
      </c>
    </row>
    <row r="23" spans="2:12" ht="14.4" x14ac:dyDescent="0.3">
      <c r="B23" s="474"/>
      <c r="C23" s="288" t="s">
        <v>456</v>
      </c>
      <c r="D23" s="289">
        <v>3164</v>
      </c>
      <c r="E23" s="289">
        <v>11615</v>
      </c>
      <c r="F23" s="289">
        <v>7104</v>
      </c>
      <c r="G23" s="290">
        <f t="shared" si="3"/>
        <v>0.61162290142057685</v>
      </c>
      <c r="H23" s="376">
        <f t="shared" si="6"/>
        <v>0.88775062215221423</v>
      </c>
      <c r="I23" s="344">
        <f t="shared" si="7"/>
        <v>-9.1267475630016914E-3</v>
      </c>
      <c r="K23" s="357">
        <f t="shared" si="8"/>
        <v>0.98529721671539261</v>
      </c>
    </row>
    <row r="24" spans="2:12" ht="14.4" x14ac:dyDescent="0.3">
      <c r="B24" s="474"/>
      <c r="C24" s="41" t="s">
        <v>457</v>
      </c>
      <c r="D24" s="42">
        <v>1619</v>
      </c>
      <c r="E24" s="42">
        <v>4692</v>
      </c>
      <c r="F24" s="42">
        <v>2840</v>
      </c>
      <c r="G24" s="43">
        <f t="shared" si="3"/>
        <v>0.60528559249786873</v>
      </c>
      <c r="H24" s="103">
        <f t="shared" si="6"/>
        <v>0.87855222567975078</v>
      </c>
      <c r="I24" s="347">
        <f t="shared" si="7"/>
        <v>-1.546405648570981E-2</v>
      </c>
      <c r="K24" s="355">
        <f t="shared" si="8"/>
        <v>0.97508809467547697</v>
      </c>
    </row>
    <row r="25" spans="2:12" ht="14.4" x14ac:dyDescent="0.3">
      <c r="B25" s="474"/>
      <c r="C25" s="288" t="s">
        <v>458</v>
      </c>
      <c r="D25" s="289">
        <v>1760</v>
      </c>
      <c r="E25" s="289">
        <v>4938</v>
      </c>
      <c r="F25" s="289">
        <v>3069</v>
      </c>
      <c r="G25" s="290">
        <f t="shared" si="3"/>
        <v>0.62150668286755772</v>
      </c>
      <c r="H25" s="376">
        <f t="shared" si="6"/>
        <v>0.90209660741273046</v>
      </c>
      <c r="I25" s="344">
        <f t="shared" si="7"/>
        <v>7.570338839791857E-4</v>
      </c>
      <c r="K25" s="357">
        <f t="shared" si="8"/>
        <v>1.0012195478245034</v>
      </c>
    </row>
    <row r="26" spans="2:12" ht="14.4" x14ac:dyDescent="0.3">
      <c r="B26" s="474"/>
      <c r="C26" s="41" t="s">
        <v>459</v>
      </c>
      <c r="D26" s="42">
        <v>946</v>
      </c>
      <c r="E26" s="42">
        <v>2744</v>
      </c>
      <c r="F26" s="42">
        <v>1765</v>
      </c>
      <c r="G26" s="43">
        <f t="shared" si="3"/>
        <v>0.64322157434402327</v>
      </c>
      <c r="H26" s="103">
        <f t="shared" si="6"/>
        <v>0.93361506163252139</v>
      </c>
      <c r="I26" s="347">
        <f t="shared" si="7"/>
        <v>2.2471925360444733E-2</v>
      </c>
      <c r="K26" s="355">
        <f t="shared" si="8"/>
        <v>1.0362012695411758</v>
      </c>
    </row>
    <row r="27" spans="2:12" ht="14.4" x14ac:dyDescent="0.3">
      <c r="B27" s="474"/>
      <c r="C27" s="288" t="s">
        <v>460</v>
      </c>
      <c r="D27" s="289">
        <v>637</v>
      </c>
      <c r="E27" s="289">
        <v>1667</v>
      </c>
      <c r="F27" s="289">
        <v>1119</v>
      </c>
      <c r="G27" s="290">
        <f t="shared" si="3"/>
        <v>0.6712657468506299</v>
      </c>
      <c r="H27" s="376">
        <f t="shared" si="6"/>
        <v>0.97432026010147865</v>
      </c>
      <c r="I27" s="344">
        <f t="shared" si="7"/>
        <v>5.0516097867051357E-2</v>
      </c>
      <c r="K27" s="357">
        <f t="shared" si="8"/>
        <v>1.0813791807208701</v>
      </c>
    </row>
    <row r="28" spans="2:12" ht="14.4" x14ac:dyDescent="0.3">
      <c r="B28" s="474"/>
      <c r="C28" s="41" t="s">
        <v>461</v>
      </c>
      <c r="D28" s="42">
        <v>280</v>
      </c>
      <c r="E28" s="42">
        <v>643</v>
      </c>
      <c r="F28" s="42">
        <v>443</v>
      </c>
      <c r="G28" s="43">
        <f t="shared" si="3"/>
        <v>0.68895800933125972</v>
      </c>
      <c r="H28" s="103">
        <f t="shared" si="6"/>
        <v>1</v>
      </c>
      <c r="I28" s="347">
        <f t="shared" si="7"/>
        <v>6.8208360347681185E-2</v>
      </c>
      <c r="K28" s="355">
        <f t="shared" si="8"/>
        <v>1.1098806265285308</v>
      </c>
    </row>
    <row r="29" spans="2:12" ht="15" thickBot="1" x14ac:dyDescent="0.35">
      <c r="B29" s="475"/>
      <c r="C29" s="291" t="s">
        <v>37</v>
      </c>
      <c r="D29" s="292">
        <f>SUM(D22:D28)</f>
        <v>10145</v>
      </c>
      <c r="E29" s="292">
        <f>SUM(E22:E28)</f>
        <v>32762</v>
      </c>
      <c r="F29" s="292">
        <f t="shared" ref="F29" si="9">SUM(F22:F28)</f>
        <v>20337</v>
      </c>
      <c r="G29" s="293">
        <f t="shared" si="3"/>
        <v>0.62074964898357854</v>
      </c>
      <c r="H29" s="379">
        <f t="shared" si="6"/>
        <v>0.90099779750889619</v>
      </c>
      <c r="I29" s="386"/>
      <c r="K29" s="358">
        <f t="shared" si="8"/>
        <v>1</v>
      </c>
    </row>
    <row r="30" spans="2:12" ht="15" thickTop="1" x14ac:dyDescent="0.3">
      <c r="B30" s="476" t="s">
        <v>462</v>
      </c>
      <c r="C30" s="71" t="s">
        <v>463</v>
      </c>
      <c r="D30" s="72">
        <v>279</v>
      </c>
      <c r="E30" s="72">
        <v>1369</v>
      </c>
      <c r="F30" s="72">
        <v>822</v>
      </c>
      <c r="G30" s="73">
        <f t="shared" si="3"/>
        <v>0.60043827611395184</v>
      </c>
      <c r="H30" s="389">
        <f>G30/$G$31</f>
        <v>0.96637549722261351</v>
      </c>
      <c r="I30" s="349">
        <f>G30-$G$32</f>
        <v>-2.0020148660493398E-2</v>
      </c>
      <c r="K30" s="359">
        <f>G30/$G$32</f>
        <v>0.96773329547782139</v>
      </c>
    </row>
    <row r="31" spans="2:12" ht="14.4" x14ac:dyDescent="0.3">
      <c r="B31" s="479"/>
      <c r="C31" s="278" t="s">
        <v>464</v>
      </c>
      <c r="D31" s="279">
        <v>9877</v>
      </c>
      <c r="E31" s="279">
        <v>31439</v>
      </c>
      <c r="F31" s="279">
        <v>19534</v>
      </c>
      <c r="G31" s="280">
        <f t="shared" si="3"/>
        <v>0.62133019498075637</v>
      </c>
      <c r="H31" s="378">
        <f>G31/$G$31</f>
        <v>1</v>
      </c>
      <c r="I31" s="344">
        <f>G31-$G$32</f>
        <v>8.7177020631112878E-4</v>
      </c>
      <c r="K31" s="356">
        <f>G31/$G$32</f>
        <v>1.0014050420971043</v>
      </c>
    </row>
    <row r="32" spans="2:12" ht="15" thickBot="1" x14ac:dyDescent="0.35">
      <c r="B32" s="480"/>
      <c r="C32" s="68" t="s">
        <v>37</v>
      </c>
      <c r="D32" s="304">
        <f>SUM(D30:D31)</f>
        <v>10156</v>
      </c>
      <c r="E32" s="304">
        <f t="shared" ref="E32:F32" si="10">SUM(E30:E31)</f>
        <v>32808</v>
      </c>
      <c r="F32" s="304">
        <f t="shared" si="10"/>
        <v>20356</v>
      </c>
      <c r="G32" s="305">
        <f t="shared" si="3"/>
        <v>0.62045842477444524</v>
      </c>
      <c r="H32" s="305">
        <f>G32/$G$31</f>
        <v>0.9985969292763277</v>
      </c>
      <c r="I32" s="393"/>
      <c r="K32" s="362">
        <f>G32/$G$32</f>
        <v>1</v>
      </c>
    </row>
    <row r="33" spans="2:11" ht="15" thickTop="1" x14ac:dyDescent="0.3">
      <c r="B33" s="465" t="s">
        <v>465</v>
      </c>
      <c r="C33" s="297" t="s">
        <v>466</v>
      </c>
      <c r="D33" s="298">
        <v>3247</v>
      </c>
      <c r="E33" s="298">
        <v>11730</v>
      </c>
      <c r="F33" s="298">
        <v>6921</v>
      </c>
      <c r="G33" s="299">
        <f t="shared" si="3"/>
        <v>0.59002557544757028</v>
      </c>
      <c r="H33" s="399">
        <f>G33/$G$34</f>
        <v>0.925683593545507</v>
      </c>
      <c r="I33" s="344">
        <f>G33-$G$35</f>
        <v>-3.0432849326874956E-2</v>
      </c>
      <c r="K33" s="363">
        <f>G33/$G$35</f>
        <v>0.95095102570661649</v>
      </c>
    </row>
    <row r="34" spans="2:11" ht="14.4" x14ac:dyDescent="0.3">
      <c r="B34" s="474"/>
      <c r="C34" s="41" t="s">
        <v>467</v>
      </c>
      <c r="D34" s="42">
        <v>6909</v>
      </c>
      <c r="E34" s="42">
        <v>21078</v>
      </c>
      <c r="F34" s="42">
        <v>13435</v>
      </c>
      <c r="G34" s="43">
        <f t="shared" si="3"/>
        <v>0.6373944397001613</v>
      </c>
      <c r="H34" s="103">
        <f>G34/$G$34</f>
        <v>1</v>
      </c>
      <c r="I34" s="347">
        <f>G34-$G$35</f>
        <v>1.6936014925716059E-2</v>
      </c>
      <c r="K34" s="355">
        <f>G34/$G$35</f>
        <v>1.0272959706073341</v>
      </c>
    </row>
    <row r="35" spans="2:11" ht="15" thickBot="1" x14ac:dyDescent="0.35">
      <c r="B35" s="475"/>
      <c r="C35" s="291" t="s">
        <v>37</v>
      </c>
      <c r="D35" s="292">
        <f>SUM(D33:D34)</f>
        <v>10156</v>
      </c>
      <c r="E35" s="292">
        <f t="shared" ref="E35:F35" si="11">SUM(E33:E34)</f>
        <v>32808</v>
      </c>
      <c r="F35" s="292">
        <f t="shared" si="11"/>
        <v>20356</v>
      </c>
      <c r="G35" s="293">
        <f t="shared" si="3"/>
        <v>0.62045842477444524</v>
      </c>
      <c r="H35" s="379">
        <f>G35/$G$34</f>
        <v>0.97342930237407943</v>
      </c>
      <c r="I35" s="386"/>
      <c r="K35" s="358">
        <f>G35/$G$35</f>
        <v>1</v>
      </c>
    </row>
    <row r="36" spans="2:11" ht="15" thickTop="1" x14ac:dyDescent="0.3">
      <c r="B36" s="476" t="s">
        <v>468</v>
      </c>
      <c r="C36" s="300" t="s">
        <v>469</v>
      </c>
      <c r="D36" s="301">
        <v>748</v>
      </c>
      <c r="E36" s="301">
        <v>2081</v>
      </c>
      <c r="F36" s="301">
        <v>402</v>
      </c>
      <c r="G36" s="302">
        <f t="shared" si="3"/>
        <v>0.19317635752042286</v>
      </c>
      <c r="H36" s="400">
        <f>G36/$G$37</f>
        <v>0.2974706794392119</v>
      </c>
      <c r="I36" s="346">
        <f>G36-$G$38</f>
        <v>-0.4272820672540224</v>
      </c>
      <c r="K36" s="364">
        <f>G36/$G$38</f>
        <v>0.31134456364364482</v>
      </c>
    </row>
    <row r="37" spans="2:11" ht="14.4" x14ac:dyDescent="0.3">
      <c r="B37" s="479"/>
      <c r="C37" s="278" t="s">
        <v>470</v>
      </c>
      <c r="D37" s="279">
        <f>D38-D36</f>
        <v>10091</v>
      </c>
      <c r="E37" s="279">
        <f t="shared" ref="E37:F37" si="12">E38-E36</f>
        <v>30727</v>
      </c>
      <c r="F37" s="279">
        <f t="shared" si="12"/>
        <v>19954</v>
      </c>
      <c r="G37" s="280">
        <f t="shared" si="3"/>
        <v>0.64939629641683205</v>
      </c>
      <c r="H37" s="401">
        <f t="shared" ref="H37:H38" si="13">G37/$G$37</f>
        <v>1</v>
      </c>
      <c r="I37" s="344">
        <f>G37-$G$38</f>
        <v>2.8937871642386814E-2</v>
      </c>
      <c r="K37" s="356">
        <f>G37/$G$38</f>
        <v>1.0466395015152008</v>
      </c>
    </row>
    <row r="38" spans="2:11" ht="15" thickBot="1" x14ac:dyDescent="0.35">
      <c r="B38" s="480"/>
      <c r="C38" s="303" t="s">
        <v>37</v>
      </c>
      <c r="D38" s="304">
        <v>10839</v>
      </c>
      <c r="E38" s="304">
        <v>32808</v>
      </c>
      <c r="F38" s="304">
        <v>20356</v>
      </c>
      <c r="G38" s="305">
        <f t="shared" si="3"/>
        <v>0.62045842477444524</v>
      </c>
      <c r="H38" s="404">
        <f t="shared" si="13"/>
        <v>0.95543881016559984</v>
      </c>
      <c r="I38" s="393"/>
      <c r="K38" s="362">
        <f>G38/$G$38</f>
        <v>1</v>
      </c>
    </row>
    <row r="39" spans="2:11" ht="15" thickTop="1" x14ac:dyDescent="0.3">
      <c r="B39" s="465" t="s">
        <v>471</v>
      </c>
      <c r="C39" s="281" t="s">
        <v>472</v>
      </c>
      <c r="D39" s="282">
        <v>471</v>
      </c>
      <c r="E39" s="282">
        <v>1228</v>
      </c>
      <c r="F39" s="282">
        <v>360</v>
      </c>
      <c r="G39" s="283">
        <f t="shared" si="3"/>
        <v>0.29315960912052119</v>
      </c>
      <c r="H39" s="428">
        <f>G39/$G$40</f>
        <v>0.46299162112552811</v>
      </c>
      <c r="I39" s="344">
        <f>G39-$G$41</f>
        <v>-0.32729881565392405</v>
      </c>
      <c r="K39" s="365">
        <f>G39/$G$41</f>
        <v>0.47248872352260068</v>
      </c>
    </row>
    <row r="40" spans="2:11" ht="14.4" x14ac:dyDescent="0.3">
      <c r="B40" s="474"/>
      <c r="C40" s="41" t="s">
        <v>473</v>
      </c>
      <c r="D40" s="42">
        <f>D41-D39</f>
        <v>10368</v>
      </c>
      <c r="E40" s="42">
        <f t="shared" ref="E40:F40" si="14">E41-E39</f>
        <v>31580</v>
      </c>
      <c r="F40" s="42">
        <f t="shared" si="14"/>
        <v>19996</v>
      </c>
      <c r="G40" s="43">
        <f t="shared" si="3"/>
        <v>0.63318556048131724</v>
      </c>
      <c r="H40" s="103">
        <f>G40/$G$40</f>
        <v>1</v>
      </c>
      <c r="I40" s="347">
        <f>G40-$G$41</f>
        <v>1.2727135706872006E-2</v>
      </c>
      <c r="K40" s="355">
        <f>G40/$G$41</f>
        <v>1.0205124714222371</v>
      </c>
    </row>
    <row r="41" spans="2:11" ht="15" thickBot="1" x14ac:dyDescent="0.35">
      <c r="B41" s="475"/>
      <c r="C41" s="291" t="s">
        <v>37</v>
      </c>
      <c r="D41" s="292">
        <v>10839</v>
      </c>
      <c r="E41" s="292">
        <v>32808</v>
      </c>
      <c r="F41" s="292">
        <v>20356</v>
      </c>
      <c r="G41" s="293">
        <f t="shared" si="3"/>
        <v>0.62045842477444524</v>
      </c>
      <c r="H41" s="402">
        <f>G41/$G$40</f>
        <v>0.97989983268538616</v>
      </c>
      <c r="I41" s="386"/>
      <c r="K41" s="358">
        <f>G41/$G$41</f>
        <v>1</v>
      </c>
    </row>
    <row r="42" spans="2:11" ht="15" thickTop="1" x14ac:dyDescent="0.3">
      <c r="B42" s="476" t="s">
        <v>474</v>
      </c>
      <c r="C42" s="300" t="s">
        <v>475</v>
      </c>
      <c r="D42" s="301">
        <v>434</v>
      </c>
      <c r="E42" s="301">
        <v>1057</v>
      </c>
      <c r="F42" s="301">
        <v>191</v>
      </c>
      <c r="G42" s="302">
        <f t="shared" si="3"/>
        <v>0.18070009460737937</v>
      </c>
      <c r="H42" s="270">
        <f>G42/$G$43</f>
        <v>0.28452311945841324</v>
      </c>
      <c r="I42" s="346">
        <f>G42-$G$44</f>
        <v>-0.43975833016706589</v>
      </c>
      <c r="K42" s="364">
        <f>G42/$G$44</f>
        <v>0.29123642679695927</v>
      </c>
    </row>
    <row r="43" spans="2:11" ht="14.4" x14ac:dyDescent="0.3">
      <c r="B43" s="479"/>
      <c r="C43" s="278" t="s">
        <v>476</v>
      </c>
      <c r="D43" s="279">
        <f>D44-D42</f>
        <v>10405</v>
      </c>
      <c r="E43" s="279">
        <f t="shared" ref="E43:F43" si="15">E44-E42</f>
        <v>31751</v>
      </c>
      <c r="F43" s="279">
        <f t="shared" si="15"/>
        <v>20165</v>
      </c>
      <c r="G43" s="280">
        <f t="shared" si="3"/>
        <v>0.63509810714623161</v>
      </c>
      <c r="H43" s="403">
        <f t="shared" ref="H43:H44" si="16">G43/$G$43</f>
        <v>1</v>
      </c>
      <c r="I43" s="344">
        <f>G43-$G$44</f>
        <v>1.4639682371786367E-2</v>
      </c>
      <c r="K43" s="356">
        <f>G43/$G$44</f>
        <v>1.0235949449426984</v>
      </c>
    </row>
    <row r="44" spans="2:11" ht="15" thickBot="1" x14ac:dyDescent="0.35">
      <c r="B44" s="480"/>
      <c r="C44" s="303" t="s">
        <v>37</v>
      </c>
      <c r="D44" s="304">
        <v>10839</v>
      </c>
      <c r="E44" s="304">
        <v>32808</v>
      </c>
      <c r="F44" s="304">
        <v>20356</v>
      </c>
      <c r="G44" s="305">
        <f t="shared" si="3"/>
        <v>0.62045842477444524</v>
      </c>
      <c r="H44" s="404">
        <f t="shared" si="16"/>
        <v>0.97694894346706729</v>
      </c>
      <c r="I44" s="393"/>
      <c r="K44" s="362">
        <f>G44/$G$44</f>
        <v>1</v>
      </c>
    </row>
    <row r="45" spans="2:11" ht="15" thickTop="1" x14ac:dyDescent="0.3">
      <c r="B45" s="465" t="s">
        <v>477</v>
      </c>
      <c r="C45" s="76" t="s">
        <v>478</v>
      </c>
      <c r="D45" s="77">
        <v>174</v>
      </c>
      <c r="E45" s="77">
        <v>559</v>
      </c>
      <c r="F45" s="77">
        <v>327</v>
      </c>
      <c r="G45" s="78">
        <f t="shared" ref="G45:G47" si="17">F45/E45</f>
        <v>0.58497316636851515</v>
      </c>
      <c r="H45" s="377">
        <f>G45/MAX($G$45:$G$47)</f>
        <v>0.94187426442749245</v>
      </c>
      <c r="I45" s="344">
        <f>G45-$G$47</f>
        <v>-3.5485258405930087E-2</v>
      </c>
      <c r="K45" s="366">
        <f>G45/$G$47</f>
        <v>0.94280799971596807</v>
      </c>
    </row>
    <row r="46" spans="2:11" ht="14.4" x14ac:dyDescent="0.3">
      <c r="B46" s="474"/>
      <c r="C46" s="288" t="s">
        <v>479</v>
      </c>
      <c r="D46" s="289">
        <v>9982</v>
      </c>
      <c r="E46" s="289">
        <v>32249</v>
      </c>
      <c r="F46" s="289">
        <v>20029</v>
      </c>
      <c r="G46" s="280">
        <f t="shared" si="17"/>
        <v>0.62107352165958629</v>
      </c>
      <c r="H46" s="378">
        <f>G46/MAX($G$45:$G$47)</f>
        <v>1</v>
      </c>
      <c r="I46" s="344">
        <f>G46-$G$47</f>
        <v>6.1509688514105321E-4</v>
      </c>
      <c r="K46" s="357">
        <f>G46/$G$47</f>
        <v>1.0009913587447292</v>
      </c>
    </row>
    <row r="47" spans="2:11" ht="15" thickBot="1" x14ac:dyDescent="0.35">
      <c r="B47" s="475"/>
      <c r="C47" s="306" t="s">
        <v>37</v>
      </c>
      <c r="D47" s="307">
        <f>SUM(D45:D46)</f>
        <v>10156</v>
      </c>
      <c r="E47" s="307">
        <f t="shared" ref="E47:F47" si="18">SUM(E45:E46)</f>
        <v>32808</v>
      </c>
      <c r="F47" s="307">
        <f t="shared" si="18"/>
        <v>20356</v>
      </c>
      <c r="G47" s="308">
        <f t="shared" si="17"/>
        <v>0.62045842477444524</v>
      </c>
      <c r="H47" s="308">
        <f>G47/MAX($G$45:$G$47)</f>
        <v>0.99900962307409691</v>
      </c>
      <c r="I47" s="386"/>
      <c r="K47" s="367">
        <f>G47/$G$47</f>
        <v>1</v>
      </c>
    </row>
    <row r="48" spans="2:11" ht="15" thickTop="1" x14ac:dyDescent="0.3">
      <c r="B48" s="465" t="s">
        <v>480</v>
      </c>
      <c r="C48" s="281" t="s">
        <v>57</v>
      </c>
      <c r="D48" s="282">
        <v>46</v>
      </c>
      <c r="E48" s="282">
        <v>190</v>
      </c>
      <c r="F48" s="282">
        <v>84</v>
      </c>
      <c r="G48" s="283">
        <f t="shared" ref="G48:G50" si="19">F48/E48</f>
        <v>0.44210526315789472</v>
      </c>
      <c r="H48" s="429">
        <f>G48/$G$49</f>
        <v>0.71135504507124159</v>
      </c>
      <c r="I48" s="346">
        <f>G48-$G$50</f>
        <v>-0.17835316161655052</v>
      </c>
      <c r="K48" s="365">
        <f>G48/$G$50</f>
        <v>0.71254615217548689</v>
      </c>
    </row>
    <row r="49" spans="2:11" ht="14.4" x14ac:dyDescent="0.3">
      <c r="B49" s="474"/>
      <c r="C49" s="41" t="s">
        <v>481</v>
      </c>
      <c r="D49" s="42">
        <v>10110</v>
      </c>
      <c r="E49" s="42">
        <v>32618</v>
      </c>
      <c r="F49" s="42">
        <v>20272</v>
      </c>
      <c r="G49" s="43">
        <f t="shared" si="19"/>
        <v>0.62149733276105223</v>
      </c>
      <c r="H49" s="103">
        <f>G49/$G$49</f>
        <v>1</v>
      </c>
      <c r="I49" s="347">
        <f>G49-$G$50</f>
        <v>1.0389079866069961E-3</v>
      </c>
      <c r="K49" s="355">
        <f>G49/$G$50</f>
        <v>1.0016744199854883</v>
      </c>
    </row>
    <row r="50" spans="2:11" ht="15" thickBot="1" x14ac:dyDescent="0.35">
      <c r="B50" s="475"/>
      <c r="C50" s="291" t="s">
        <v>37</v>
      </c>
      <c r="D50" s="292">
        <f>SUM(D48:D49)</f>
        <v>10156</v>
      </c>
      <c r="E50" s="292">
        <f t="shared" ref="E50:F50" si="20">SUM(E48:E49)</f>
        <v>32808</v>
      </c>
      <c r="F50" s="292">
        <f t="shared" si="20"/>
        <v>20356</v>
      </c>
      <c r="G50" s="293">
        <f t="shared" si="19"/>
        <v>0.62045842477444524</v>
      </c>
      <c r="H50" s="379">
        <f>G50/$G$49</f>
        <v>0.99832837901010518</v>
      </c>
      <c r="I50" s="393"/>
      <c r="K50" s="368">
        <f>G50/$G$50</f>
        <v>1</v>
      </c>
    </row>
    <row r="51" spans="2:11" ht="28.5" customHeight="1" thickTop="1" x14ac:dyDescent="0.3">
      <c r="B51" s="437" t="s">
        <v>46</v>
      </c>
      <c r="C51" s="437"/>
      <c r="D51" s="437"/>
      <c r="E51" s="437"/>
      <c r="F51" s="437"/>
      <c r="G51" s="437"/>
      <c r="H51" s="437"/>
      <c r="I51" s="37"/>
    </row>
    <row r="52" spans="2:11" ht="18.75" customHeight="1" x14ac:dyDescent="0.3">
      <c r="B52" s="437" t="s">
        <v>482</v>
      </c>
      <c r="C52" s="437"/>
      <c r="D52" s="437"/>
      <c r="E52" s="437"/>
      <c r="F52" s="437"/>
      <c r="G52" s="437"/>
      <c r="H52" s="437"/>
    </row>
    <row r="53" spans="2:11" ht="15" customHeight="1" x14ac:dyDescent="0.3">
      <c r="B53" s="437" t="s">
        <v>60</v>
      </c>
      <c r="C53" s="437"/>
      <c r="D53" s="437"/>
      <c r="E53" s="437"/>
      <c r="F53" s="437"/>
      <c r="G53" s="437"/>
      <c r="H53" s="437"/>
      <c r="I53" s="420"/>
      <c r="J53" s="420"/>
    </row>
    <row r="54" spans="2:11" ht="14.4" x14ac:dyDescent="0.3">
      <c r="B54" s="316" t="s">
        <v>483</v>
      </c>
    </row>
    <row r="55" spans="2:11" ht="14.4" x14ac:dyDescent="0.3">
      <c r="B55" s="431" t="s">
        <v>554</v>
      </c>
    </row>
    <row r="56" spans="2:11" ht="14.4" x14ac:dyDescent="0.3">
      <c r="B56" s="431" t="s">
        <v>555</v>
      </c>
    </row>
    <row r="57" spans="2:11" ht="14.4" x14ac:dyDescent="0.3">
      <c r="B57" s="433" t="s">
        <v>556</v>
      </c>
    </row>
  </sheetData>
  <mergeCells count="20">
    <mergeCell ref="I6:I7"/>
    <mergeCell ref="K6:K7"/>
    <mergeCell ref="B51:H51"/>
    <mergeCell ref="B52:H52"/>
    <mergeCell ref="B48:B50"/>
    <mergeCell ref="B45:B47"/>
    <mergeCell ref="B18:B21"/>
    <mergeCell ref="B22:B29"/>
    <mergeCell ref="B30:B32"/>
    <mergeCell ref="B33:B35"/>
    <mergeCell ref="B36:B38"/>
    <mergeCell ref="B39:B41"/>
    <mergeCell ref="B42:B44"/>
    <mergeCell ref="B53:H53"/>
    <mergeCell ref="B3:H3"/>
    <mergeCell ref="E6:E7"/>
    <mergeCell ref="F6:G6"/>
    <mergeCell ref="H6:H7"/>
    <mergeCell ref="B8:B17"/>
    <mergeCell ref="D6:D7"/>
  </mergeCells>
  <conditionalFormatting sqref="I8:I50">
    <cfRule type="expression" dxfId="83" priority="6">
      <formula>D8&lt;10</formula>
    </cfRule>
    <cfRule type="cellIs" dxfId="82" priority="16" operator="lessThan">
      <formula>-0.03</formula>
    </cfRule>
  </conditionalFormatting>
  <conditionalFormatting sqref="H8:H50">
    <cfRule type="expression" dxfId="81" priority="1">
      <formula>D8&lt;10</formula>
    </cfRule>
    <cfRule type="cellIs" dxfId="80" priority="2" operator="lessThan">
      <formula>0.8</formula>
    </cfRule>
  </conditionalFormatting>
  <pageMargins left="0.38" right="0.16" top="0.75" bottom="0.66" header="0.3" footer="0.3"/>
  <pageSetup scale="71" orientation="portrait" r:id="rId1"/>
  <ignoredErrors>
    <ignoredError sqref="D47:F4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0"/>
  <sheetViews>
    <sheetView workbookViewId="0">
      <selection activeCell="B3" sqref="B3:G3"/>
    </sheetView>
  </sheetViews>
  <sheetFormatPr defaultColWidth="9.109375" defaultRowHeight="18" x14ac:dyDescent="0.3"/>
  <cols>
    <col min="1" max="1" width="9.109375" style="3"/>
    <col min="2" max="2" width="18.109375" style="13" customWidth="1"/>
    <col min="3" max="3" width="30.109375" style="14" bestFit="1" customWidth="1"/>
    <col min="4" max="4" width="23.5546875" style="3" customWidth="1"/>
    <col min="5" max="7" width="17" style="3" customWidth="1"/>
    <col min="8" max="16384" width="9.109375" style="3"/>
  </cols>
  <sheetData>
    <row r="2" spans="2:9" ht="23.4" x14ac:dyDescent="0.3">
      <c r="B2" s="30" t="s">
        <v>484</v>
      </c>
    </row>
    <row r="3" spans="2:9" ht="52.5" customHeight="1" x14ac:dyDescent="0.3">
      <c r="B3" s="459" t="s">
        <v>485</v>
      </c>
      <c r="C3" s="459"/>
      <c r="D3" s="459"/>
      <c r="E3" s="459"/>
      <c r="F3" s="459"/>
      <c r="G3" s="459"/>
    </row>
    <row r="4" spans="2:9" ht="15" customHeight="1" x14ac:dyDescent="0.3">
      <c r="B4" s="424"/>
      <c r="C4" s="424"/>
      <c r="D4" s="424"/>
      <c r="E4" s="424"/>
      <c r="F4" s="424"/>
      <c r="G4" s="424"/>
    </row>
    <row r="5" spans="2:9" x14ac:dyDescent="0.3">
      <c r="B5" s="28" t="s">
        <v>486</v>
      </c>
    </row>
    <row r="6" spans="2:9" ht="33" customHeight="1" x14ac:dyDescent="0.3">
      <c r="B6" s="1"/>
      <c r="C6" s="2"/>
      <c r="D6" s="481" t="s">
        <v>487</v>
      </c>
      <c r="E6" s="483" t="s">
        <v>488</v>
      </c>
      <c r="F6" s="484"/>
      <c r="G6" s="485" t="s">
        <v>489</v>
      </c>
      <c r="H6" s="487" t="s">
        <v>445</v>
      </c>
      <c r="I6" s="489" t="s">
        <v>490</v>
      </c>
    </row>
    <row r="7" spans="2:9" ht="17.25" customHeight="1" thickBot="1" x14ac:dyDescent="0.35">
      <c r="B7" s="4"/>
      <c r="C7" s="5"/>
      <c r="D7" s="482"/>
      <c r="E7" s="425" t="s">
        <v>5</v>
      </c>
      <c r="F7" s="6" t="s">
        <v>446</v>
      </c>
      <c r="G7" s="486"/>
      <c r="H7" s="488"/>
      <c r="I7" s="490"/>
    </row>
    <row r="8" spans="2:9" ht="15" thickTop="1" x14ac:dyDescent="0.3">
      <c r="B8" s="465" t="s">
        <v>447</v>
      </c>
      <c r="C8" s="49" t="s">
        <v>448</v>
      </c>
      <c r="D8" s="50">
        <v>27</v>
      </c>
      <c r="E8" s="50">
        <v>11</v>
      </c>
      <c r="F8" s="51">
        <f>E8/D8</f>
        <v>0.40740740740740738</v>
      </c>
      <c r="G8" s="52">
        <f>F8/$F$11</f>
        <v>0.7695473251028806</v>
      </c>
      <c r="H8" s="252">
        <f>F8/$F$17</f>
        <v>0.99494449939553797</v>
      </c>
      <c r="I8" s="252">
        <f>F8/$F$15</f>
        <v>0.82003798670465333</v>
      </c>
    </row>
    <row r="9" spans="2:9" ht="14.4" x14ac:dyDescent="0.3">
      <c r="B9" s="466"/>
      <c r="C9" s="89" t="s">
        <v>449</v>
      </c>
      <c r="D9" s="134">
        <v>3</v>
      </c>
      <c r="E9" s="134">
        <v>2</v>
      </c>
      <c r="F9" s="91">
        <f>E9/D9</f>
        <v>0.66666666666666663</v>
      </c>
      <c r="G9" s="138">
        <f t="shared" ref="G9:G17" si="0">F9/$F$11</f>
        <v>1.2592592592592591</v>
      </c>
      <c r="H9" s="252">
        <f>F9/$F$17</f>
        <v>1.6280909990108803</v>
      </c>
      <c r="I9" s="252">
        <f>F9/$F$15</f>
        <v>1.3418803418803418</v>
      </c>
    </row>
    <row r="10" spans="2:9" ht="14.4" x14ac:dyDescent="0.3">
      <c r="B10" s="466"/>
      <c r="C10" s="53" t="s">
        <v>12</v>
      </c>
      <c r="D10" s="54">
        <v>54</v>
      </c>
      <c r="E10" s="54">
        <v>18</v>
      </c>
      <c r="F10" s="55">
        <f t="shared" ref="F10:F44" si="1">E10/D10</f>
        <v>0.33333333333333331</v>
      </c>
      <c r="G10" s="56">
        <f t="shared" si="0"/>
        <v>0.62962962962962954</v>
      </c>
      <c r="H10" s="252">
        <f>F10/$F$17</f>
        <v>0.81404549950544014</v>
      </c>
      <c r="I10" s="252">
        <f>F10/$F$15</f>
        <v>0.67094017094017089</v>
      </c>
    </row>
    <row r="11" spans="2:9" ht="14.4" x14ac:dyDescent="0.3">
      <c r="B11" s="466"/>
      <c r="C11" s="34" t="s">
        <v>450</v>
      </c>
      <c r="D11" s="135">
        <v>17</v>
      </c>
      <c r="E11" s="135">
        <v>9</v>
      </c>
      <c r="F11" s="36">
        <f t="shared" si="1"/>
        <v>0.52941176470588236</v>
      </c>
      <c r="G11" s="136">
        <f t="shared" si="0"/>
        <v>1</v>
      </c>
      <c r="H11" s="252">
        <f>F11/$F$17</f>
        <v>1.2928957933321696</v>
      </c>
      <c r="I11" s="252">
        <f>F11/$F$15</f>
        <v>1.0656108597285068</v>
      </c>
    </row>
    <row r="12" spans="2:9" ht="14.4" x14ac:dyDescent="0.3">
      <c r="B12" s="466"/>
      <c r="C12" s="53" t="s">
        <v>13</v>
      </c>
      <c r="D12" s="54">
        <v>295</v>
      </c>
      <c r="E12" s="54">
        <v>92</v>
      </c>
      <c r="F12" s="55">
        <f t="shared" si="1"/>
        <v>0.31186440677966104</v>
      </c>
      <c r="G12" s="56">
        <f t="shared" si="0"/>
        <v>0.58907721280602643</v>
      </c>
      <c r="H12" s="252">
        <f>F12/$F$17</f>
        <v>0.76161545038475087</v>
      </c>
      <c r="I12" s="252">
        <f>F12/$F$15</f>
        <v>0.62772707518470239</v>
      </c>
    </row>
    <row r="13" spans="2:9" ht="14.4" x14ac:dyDescent="0.3">
      <c r="B13" s="466"/>
      <c r="C13" s="41" t="s">
        <v>451</v>
      </c>
      <c r="D13" s="42">
        <v>0</v>
      </c>
      <c r="E13" s="42">
        <v>0</v>
      </c>
      <c r="F13" s="43" t="s">
        <v>19</v>
      </c>
      <c r="G13" s="137" t="s">
        <v>19</v>
      </c>
      <c r="H13" s="252" t="s">
        <v>19</v>
      </c>
      <c r="I13" s="252" t="s">
        <v>19</v>
      </c>
    </row>
    <row r="14" spans="2:9" ht="14.4" x14ac:dyDescent="0.3">
      <c r="B14" s="466"/>
      <c r="C14" s="53" t="s">
        <v>15</v>
      </c>
      <c r="D14" s="54">
        <v>17</v>
      </c>
      <c r="E14" s="54">
        <v>2</v>
      </c>
      <c r="F14" s="55">
        <f t="shared" si="1"/>
        <v>0.11764705882352941</v>
      </c>
      <c r="G14" s="56">
        <f t="shared" si="0"/>
        <v>0.22222222222222221</v>
      </c>
      <c r="H14" s="252">
        <f>F14/$F$17</f>
        <v>0.28731017629603772</v>
      </c>
      <c r="I14" s="252">
        <f>F14/$F$15</f>
        <v>0.2368024132730015</v>
      </c>
    </row>
    <row r="15" spans="2:9" ht="14.4" x14ac:dyDescent="0.3">
      <c r="B15" s="466"/>
      <c r="C15" s="41" t="s">
        <v>16</v>
      </c>
      <c r="D15" s="42">
        <v>314</v>
      </c>
      <c r="E15" s="42">
        <v>156</v>
      </c>
      <c r="F15" s="43">
        <f t="shared" si="1"/>
        <v>0.49681528662420382</v>
      </c>
      <c r="G15" s="44">
        <f t="shared" si="0"/>
        <v>0.93842887473460723</v>
      </c>
      <c r="H15" s="252">
        <f>F15/$F$17</f>
        <v>1.2132907444858154</v>
      </c>
      <c r="I15" s="252">
        <f>F15/$F$15</f>
        <v>1</v>
      </c>
    </row>
    <row r="16" spans="2:9" ht="14.4" x14ac:dyDescent="0.3">
      <c r="B16" s="466"/>
      <c r="C16" s="41" t="s">
        <v>20</v>
      </c>
      <c r="D16" s="42">
        <v>96</v>
      </c>
      <c r="E16" s="42">
        <v>47</v>
      </c>
      <c r="F16" s="43">
        <f t="shared" si="1"/>
        <v>0.48958333333333331</v>
      </c>
      <c r="G16" s="44">
        <f t="shared" si="0"/>
        <v>0.92476851851851849</v>
      </c>
      <c r="H16" s="252">
        <f>F16/$F$17</f>
        <v>1.1956293273986152</v>
      </c>
      <c r="I16" s="252">
        <f>F16/$F$15</f>
        <v>0.98544337606837606</v>
      </c>
    </row>
    <row r="17" spans="2:9" ht="15" thickBot="1" x14ac:dyDescent="0.35">
      <c r="B17" s="467"/>
      <c r="C17" s="45" t="s">
        <v>37</v>
      </c>
      <c r="D17" s="46">
        <f>SUM(D8:D16)</f>
        <v>823</v>
      </c>
      <c r="E17" s="46">
        <f>SUM(E8:E16)</f>
        <v>337</v>
      </c>
      <c r="F17" s="47">
        <f t="shared" si="1"/>
        <v>0.40947752126366949</v>
      </c>
      <c r="G17" s="48">
        <f t="shared" si="0"/>
        <v>0.77345754016470902</v>
      </c>
      <c r="H17" s="253">
        <f>F17/$F$17</f>
        <v>1</v>
      </c>
      <c r="I17" s="254">
        <f>F17/$F$15</f>
        <v>0.82420475433841167</v>
      </c>
    </row>
    <row r="18" spans="2:9" ht="15" thickTop="1" x14ac:dyDescent="0.3">
      <c r="B18" s="476" t="s">
        <v>452</v>
      </c>
      <c r="C18" s="10" t="s">
        <v>25</v>
      </c>
      <c r="D18" s="11">
        <v>442</v>
      </c>
      <c r="E18" s="11">
        <v>189</v>
      </c>
      <c r="F18" s="12">
        <f t="shared" si="1"/>
        <v>0.42760180995475111</v>
      </c>
      <c r="G18" s="32">
        <f>F18/$F$18</f>
        <v>1</v>
      </c>
      <c r="H18" s="255">
        <f>F18/$F$21</f>
        <v>1.044261986922137</v>
      </c>
    </row>
    <row r="19" spans="2:9" ht="14.4" x14ac:dyDescent="0.3">
      <c r="B19" s="477"/>
      <c r="C19" s="63" t="s">
        <v>24</v>
      </c>
      <c r="D19" s="65">
        <v>364</v>
      </c>
      <c r="E19" s="65">
        <v>143</v>
      </c>
      <c r="F19" s="66">
        <f t="shared" si="1"/>
        <v>0.39285714285714285</v>
      </c>
      <c r="G19" s="67">
        <f t="shared" ref="G19:G21" si="2">F19/$F$18</f>
        <v>0.91874527588813304</v>
      </c>
      <c r="H19" s="256">
        <f>F19/$F$21</f>
        <v>0.95941076727426877</v>
      </c>
    </row>
    <row r="20" spans="2:9" ht="14.4" x14ac:dyDescent="0.3">
      <c r="B20" s="477"/>
      <c r="C20" s="53" t="s">
        <v>453</v>
      </c>
      <c r="D20" s="54">
        <v>17</v>
      </c>
      <c r="E20" s="54">
        <v>5</v>
      </c>
      <c r="F20" s="55">
        <f t="shared" si="1"/>
        <v>0.29411764705882354</v>
      </c>
      <c r="G20" s="56">
        <f t="shared" si="2"/>
        <v>0.6878306878306879</v>
      </c>
      <c r="H20" s="256">
        <f>F20/$F$21</f>
        <v>0.71827544074009431</v>
      </c>
    </row>
    <row r="21" spans="2:9" ht="15" thickBot="1" x14ac:dyDescent="0.35">
      <c r="B21" s="478"/>
      <c r="C21" s="68" t="s">
        <v>37</v>
      </c>
      <c r="D21" s="75">
        <f>SUM(D18:D20)</f>
        <v>823</v>
      </c>
      <c r="E21" s="75">
        <f>SUM(E18:E20)</f>
        <v>337</v>
      </c>
      <c r="F21" s="69">
        <f t="shared" si="1"/>
        <v>0.40947752126366949</v>
      </c>
      <c r="G21" s="70">
        <f t="shared" si="2"/>
        <v>0.9576140973467826</v>
      </c>
      <c r="H21" s="253">
        <f>F21/$F$21</f>
        <v>1</v>
      </c>
    </row>
    <row r="22" spans="2:9" ht="15" thickTop="1" x14ac:dyDescent="0.3">
      <c r="B22" s="465" t="s">
        <v>454</v>
      </c>
      <c r="C22" s="139" t="s">
        <v>455</v>
      </c>
      <c r="D22" s="140">
        <v>319</v>
      </c>
      <c r="E22" s="140">
        <v>138</v>
      </c>
      <c r="F22" s="141">
        <f t="shared" si="1"/>
        <v>0.43260188087774293</v>
      </c>
      <c r="G22" s="142">
        <f>F22/$F$22</f>
        <v>1</v>
      </c>
      <c r="H22" s="255">
        <f t="shared" ref="H22:H29" si="3">F22/$F$29</f>
        <v>1.0563233986805782</v>
      </c>
    </row>
    <row r="23" spans="2:9" ht="14.4" x14ac:dyDescent="0.3">
      <c r="B23" s="474"/>
      <c r="C23" s="41" t="s">
        <v>456</v>
      </c>
      <c r="D23" s="42">
        <v>330</v>
      </c>
      <c r="E23" s="42">
        <v>138</v>
      </c>
      <c r="F23" s="43">
        <f t="shared" si="1"/>
        <v>0.41818181818181815</v>
      </c>
      <c r="G23" s="44">
        <f t="shared" ref="G23:G29" si="4">F23/$F$22</f>
        <v>0.96666666666666667</v>
      </c>
      <c r="H23" s="256">
        <f t="shared" si="3"/>
        <v>1.0211126187245589</v>
      </c>
    </row>
    <row r="24" spans="2:9" ht="14.4" x14ac:dyDescent="0.3">
      <c r="B24" s="474"/>
      <c r="C24" s="53" t="s">
        <v>457</v>
      </c>
      <c r="D24" s="54">
        <v>82</v>
      </c>
      <c r="E24" s="54">
        <v>27</v>
      </c>
      <c r="F24" s="55">
        <f t="shared" si="1"/>
        <v>0.32926829268292684</v>
      </c>
      <c r="G24" s="56">
        <f t="shared" si="4"/>
        <v>0.76113467656415701</v>
      </c>
      <c r="H24" s="256">
        <f t="shared" si="3"/>
        <v>0.80400436840189293</v>
      </c>
    </row>
    <row r="25" spans="2:9" ht="14.4" x14ac:dyDescent="0.3">
      <c r="B25" s="474"/>
      <c r="C25" s="41" t="s">
        <v>458</v>
      </c>
      <c r="D25" s="42">
        <v>46</v>
      </c>
      <c r="E25" s="42">
        <v>17</v>
      </c>
      <c r="F25" s="43">
        <f t="shared" si="1"/>
        <v>0.36956521739130432</v>
      </c>
      <c r="G25" s="44">
        <f t="shared" si="4"/>
        <v>0.85428481411468182</v>
      </c>
      <c r="H25" s="256">
        <f t="shared" si="3"/>
        <v>0.90240103828682661</v>
      </c>
    </row>
    <row r="26" spans="2:9" ht="14.4" x14ac:dyDescent="0.3">
      <c r="B26" s="474"/>
      <c r="C26" s="41" t="s">
        <v>459</v>
      </c>
      <c r="D26" s="42">
        <v>22</v>
      </c>
      <c r="E26" s="42">
        <v>9</v>
      </c>
      <c r="F26" s="43">
        <f t="shared" si="1"/>
        <v>0.40909090909090912</v>
      </c>
      <c r="G26" s="44">
        <f t="shared" si="4"/>
        <v>0.94565217391304357</v>
      </c>
      <c r="H26" s="256">
        <f t="shared" si="3"/>
        <v>0.99891451831750344</v>
      </c>
    </row>
    <row r="27" spans="2:9" ht="14.4" x14ac:dyDescent="0.3">
      <c r="B27" s="474"/>
      <c r="C27" s="41" t="s">
        <v>460</v>
      </c>
      <c r="D27" s="42">
        <v>16</v>
      </c>
      <c r="E27" s="42">
        <v>6</v>
      </c>
      <c r="F27" s="43">
        <f t="shared" si="1"/>
        <v>0.375</v>
      </c>
      <c r="G27" s="44">
        <f t="shared" si="4"/>
        <v>0.86684782608695654</v>
      </c>
      <c r="H27" s="256">
        <f t="shared" si="3"/>
        <v>0.91567164179104477</v>
      </c>
    </row>
    <row r="28" spans="2:9" ht="14.4" x14ac:dyDescent="0.3">
      <c r="B28" s="474"/>
      <c r="C28" s="53" t="s">
        <v>461</v>
      </c>
      <c r="D28" s="54">
        <v>3</v>
      </c>
      <c r="E28" s="54">
        <v>0</v>
      </c>
      <c r="F28" s="55">
        <f t="shared" si="1"/>
        <v>0</v>
      </c>
      <c r="G28" s="56">
        <f t="shared" si="4"/>
        <v>0</v>
      </c>
      <c r="H28" s="256">
        <f t="shared" si="3"/>
        <v>0</v>
      </c>
    </row>
    <row r="29" spans="2:9" ht="15.75" customHeight="1" thickBot="1" x14ac:dyDescent="0.35">
      <c r="B29" s="475"/>
      <c r="C29" s="45" t="s">
        <v>37</v>
      </c>
      <c r="D29" s="46">
        <f>SUM(D22:D28)</f>
        <v>818</v>
      </c>
      <c r="E29" s="46">
        <f>SUM(E22:E28)</f>
        <v>335</v>
      </c>
      <c r="F29" s="47">
        <f t="shared" si="1"/>
        <v>0.40953545232273841</v>
      </c>
      <c r="G29" s="48">
        <f t="shared" si="4"/>
        <v>0.946679777470678</v>
      </c>
      <c r="H29" s="253">
        <f t="shared" si="3"/>
        <v>1</v>
      </c>
    </row>
    <row r="30" spans="2:9" ht="15" thickTop="1" x14ac:dyDescent="0.3">
      <c r="B30" s="476" t="s">
        <v>462</v>
      </c>
      <c r="C30" s="10" t="s">
        <v>491</v>
      </c>
      <c r="D30" s="11">
        <v>52</v>
      </c>
      <c r="E30" s="11">
        <v>24</v>
      </c>
      <c r="F30" s="12">
        <f t="shared" si="1"/>
        <v>0.46153846153846156</v>
      </c>
      <c r="G30" s="32">
        <f>F30/$F$30</f>
        <v>1</v>
      </c>
      <c r="H30" s="255">
        <f>F30/$F$32</f>
        <v>1.1338372610048912</v>
      </c>
    </row>
    <row r="31" spans="2:9" ht="14.4" x14ac:dyDescent="0.3">
      <c r="B31" s="479"/>
      <c r="C31" s="63" t="s">
        <v>492</v>
      </c>
      <c r="D31" s="65">
        <v>798</v>
      </c>
      <c r="E31" s="65">
        <v>322</v>
      </c>
      <c r="F31" s="66">
        <f t="shared" si="1"/>
        <v>0.40350877192982454</v>
      </c>
      <c r="G31" s="67">
        <f>F31/$F$30</f>
        <v>0.87426900584795308</v>
      </c>
      <c r="H31" s="256">
        <f>F31/$F$32</f>
        <v>0.99127877497211236</v>
      </c>
    </row>
    <row r="32" spans="2:9" ht="15" thickBot="1" x14ac:dyDescent="0.35">
      <c r="B32" s="480"/>
      <c r="C32" s="68" t="s">
        <v>37</v>
      </c>
      <c r="D32" s="75">
        <f>SUM(D30:D31)</f>
        <v>850</v>
      </c>
      <c r="E32" s="75">
        <f>SUM(E30:E31)</f>
        <v>346</v>
      </c>
      <c r="F32" s="69">
        <f t="shared" si="1"/>
        <v>0.40705882352941175</v>
      </c>
      <c r="G32" s="70">
        <f>F32/$F$30</f>
        <v>0.88196078431372538</v>
      </c>
      <c r="H32" s="253">
        <f>F32/$F$32</f>
        <v>1</v>
      </c>
    </row>
    <row r="33" spans="2:10" ht="15" thickTop="1" x14ac:dyDescent="0.3">
      <c r="B33" s="465" t="s">
        <v>465</v>
      </c>
      <c r="C33" s="57" t="s">
        <v>466</v>
      </c>
      <c r="D33" s="58">
        <v>409</v>
      </c>
      <c r="E33" s="58">
        <v>154</v>
      </c>
      <c r="F33" s="59">
        <f t="shared" si="1"/>
        <v>0.37652811735941322</v>
      </c>
      <c r="G33" s="61">
        <f>F33/$F$34</f>
        <v>0.85236035358284745</v>
      </c>
      <c r="H33" s="255">
        <f>F33/$F$35</f>
        <v>0.92002852485737574</v>
      </c>
    </row>
    <row r="34" spans="2:10" ht="14.4" x14ac:dyDescent="0.3">
      <c r="B34" s="474"/>
      <c r="C34" s="7" t="s">
        <v>467</v>
      </c>
      <c r="D34" s="8">
        <v>412</v>
      </c>
      <c r="E34" s="8">
        <v>182</v>
      </c>
      <c r="F34" s="9">
        <f t="shared" si="1"/>
        <v>0.44174757281553401</v>
      </c>
      <c r="G34" s="31">
        <f t="shared" ref="G34:G35" si="5">F34/$F$34</f>
        <v>1</v>
      </c>
      <c r="H34" s="256">
        <f>F34/$F$35</f>
        <v>1.0793891585760518</v>
      </c>
    </row>
    <row r="35" spans="2:10" ht="15" thickBot="1" x14ac:dyDescent="0.35">
      <c r="B35" s="475"/>
      <c r="C35" s="45" t="s">
        <v>37</v>
      </c>
      <c r="D35" s="46">
        <f>SUM(D33:D34)</f>
        <v>821</v>
      </c>
      <c r="E35" s="46">
        <f>SUM(E33:E34)</f>
        <v>336</v>
      </c>
      <c r="F35" s="47">
        <f t="shared" si="1"/>
        <v>0.40925700365408041</v>
      </c>
      <c r="G35" s="62">
        <f t="shared" si="5"/>
        <v>0.92644992035978635</v>
      </c>
      <c r="H35" s="253">
        <f>F35/$F$32</f>
        <v>1.0054001534854577</v>
      </c>
    </row>
    <row r="36" spans="2:10" ht="16.5" customHeight="1" thickTop="1" x14ac:dyDescent="0.3">
      <c r="B36" s="476" t="s">
        <v>468</v>
      </c>
      <c r="C36" s="49" t="s">
        <v>469</v>
      </c>
      <c r="D36" s="50">
        <v>25</v>
      </c>
      <c r="E36" s="50">
        <v>7</v>
      </c>
      <c r="F36" s="51">
        <f t="shared" si="1"/>
        <v>0.28000000000000003</v>
      </c>
      <c r="G36" s="52">
        <f>F36/$F$37</f>
        <v>0.67744680851063843</v>
      </c>
      <c r="H36" s="256">
        <f>F36/$F$38</f>
        <v>0.6841666666666667</v>
      </c>
    </row>
    <row r="37" spans="2:10" ht="16.5" customHeight="1" x14ac:dyDescent="0.3">
      <c r="B37" s="479"/>
      <c r="C37" s="7" t="s">
        <v>470</v>
      </c>
      <c r="D37" s="8">
        <f>D38-D36</f>
        <v>796</v>
      </c>
      <c r="E37" s="8">
        <f>E38-E36</f>
        <v>329</v>
      </c>
      <c r="F37" s="9">
        <f t="shared" si="1"/>
        <v>0.41331658291457285</v>
      </c>
      <c r="G37" s="31">
        <f t="shared" ref="G37:G38" si="6">F37/$F$37</f>
        <v>1</v>
      </c>
      <c r="H37" s="256">
        <f>F37/$F$38</f>
        <v>1.0099193886097151</v>
      </c>
    </row>
    <row r="38" spans="2:10" ht="16.5" customHeight="1" thickBot="1" x14ac:dyDescent="0.35">
      <c r="B38" s="480"/>
      <c r="C38" s="68" t="s">
        <v>37</v>
      </c>
      <c r="D38" s="75">
        <v>821</v>
      </c>
      <c r="E38" s="75">
        <v>336</v>
      </c>
      <c r="F38" s="69">
        <f t="shared" si="1"/>
        <v>0.40925700365408041</v>
      </c>
      <c r="G38" s="70">
        <f t="shared" si="6"/>
        <v>0.99017803923601222</v>
      </c>
      <c r="H38" s="253">
        <f>F38/$F$38</f>
        <v>1</v>
      </c>
    </row>
    <row r="39" spans="2:10" ht="15" thickTop="1" x14ac:dyDescent="0.3">
      <c r="B39" s="465" t="s">
        <v>471</v>
      </c>
      <c r="C39" s="57" t="s">
        <v>472</v>
      </c>
      <c r="D39" s="58">
        <v>23</v>
      </c>
      <c r="E39" s="58">
        <v>8</v>
      </c>
      <c r="F39" s="59">
        <f t="shared" si="1"/>
        <v>0.34782608695652173</v>
      </c>
      <c r="G39" s="60">
        <f>F39/$F$40</f>
        <v>0.8462354188759279</v>
      </c>
      <c r="H39" s="256">
        <f>F39/$F$41</f>
        <v>0.84989648033126286</v>
      </c>
    </row>
    <row r="40" spans="2:10" ht="14.4" x14ac:dyDescent="0.3">
      <c r="B40" s="474"/>
      <c r="C40" s="7" t="s">
        <v>473</v>
      </c>
      <c r="D40" s="8">
        <f>D41-D39</f>
        <v>798</v>
      </c>
      <c r="E40" s="8">
        <f>E41-E39</f>
        <v>328</v>
      </c>
      <c r="F40" s="9">
        <f t="shared" si="1"/>
        <v>0.41102756892230574</v>
      </c>
      <c r="G40" s="31">
        <f t="shared" ref="G40:G41" si="7">F40/$F$40</f>
        <v>1</v>
      </c>
      <c r="H40" s="256">
        <f>F40/$F$41</f>
        <v>1.0043262919202767</v>
      </c>
    </row>
    <row r="41" spans="2:10" ht="15" thickBot="1" x14ac:dyDescent="0.35">
      <c r="B41" s="475"/>
      <c r="C41" s="45" t="s">
        <v>37</v>
      </c>
      <c r="D41" s="46">
        <v>821</v>
      </c>
      <c r="E41" s="46">
        <v>336</v>
      </c>
      <c r="F41" s="47">
        <f t="shared" si="1"/>
        <v>0.40925700365408041</v>
      </c>
      <c r="G41" s="48">
        <f t="shared" si="7"/>
        <v>0.99569234425596398</v>
      </c>
      <c r="H41" s="253">
        <f>F41/$F$41</f>
        <v>1</v>
      </c>
    </row>
    <row r="42" spans="2:10" ht="15" thickTop="1" x14ac:dyDescent="0.3">
      <c r="B42" s="476" t="s">
        <v>474</v>
      </c>
      <c r="C42" s="49" t="s">
        <v>475</v>
      </c>
      <c r="D42" s="50">
        <v>2</v>
      </c>
      <c r="E42" s="50">
        <v>0</v>
      </c>
      <c r="F42" s="51">
        <f t="shared" si="1"/>
        <v>0</v>
      </c>
      <c r="G42" s="52">
        <f>F42/$F$43</f>
        <v>0</v>
      </c>
      <c r="H42" s="256">
        <f>F42/$F$44</f>
        <v>0</v>
      </c>
    </row>
    <row r="43" spans="2:10" ht="14.4" x14ac:dyDescent="0.3">
      <c r="B43" s="479"/>
      <c r="C43" s="7" t="s">
        <v>476</v>
      </c>
      <c r="D43" s="8">
        <f>D44-D42</f>
        <v>819</v>
      </c>
      <c r="E43" s="8">
        <f>E44-E42</f>
        <v>336</v>
      </c>
      <c r="F43" s="9">
        <f t="shared" si="1"/>
        <v>0.41025641025641024</v>
      </c>
      <c r="G43" s="31">
        <f t="shared" ref="G43:G44" si="8">F43/$F$43</f>
        <v>1</v>
      </c>
      <c r="H43" s="256">
        <f>F43/$F$44</f>
        <v>1.0024420024420024</v>
      </c>
    </row>
    <row r="44" spans="2:10" ht="15" thickBot="1" x14ac:dyDescent="0.35">
      <c r="B44" s="480"/>
      <c r="C44" s="68" t="s">
        <v>37</v>
      </c>
      <c r="D44" s="75">
        <v>821</v>
      </c>
      <c r="E44" s="75">
        <v>336</v>
      </c>
      <c r="F44" s="69">
        <f t="shared" si="1"/>
        <v>0.40925700365408041</v>
      </c>
      <c r="G44" s="70">
        <f t="shared" si="8"/>
        <v>0.997563946406821</v>
      </c>
      <c r="H44" s="253">
        <f>F44/$F$44</f>
        <v>1</v>
      </c>
    </row>
    <row r="45" spans="2:10" ht="15.75" customHeight="1" thickTop="1" x14ac:dyDescent="0.3">
      <c r="B45" s="426" t="s">
        <v>493</v>
      </c>
      <c r="C45" s="426"/>
      <c r="D45" s="426"/>
      <c r="E45" s="426"/>
      <c r="F45" s="426"/>
      <c r="G45" s="426"/>
      <c r="H45"/>
      <c r="J45" s="37"/>
    </row>
    <row r="46" spans="2:10" ht="30.75" customHeight="1" x14ac:dyDescent="0.3">
      <c r="B46" s="437" t="s">
        <v>46</v>
      </c>
      <c r="C46" s="437"/>
      <c r="D46" s="437"/>
      <c r="E46" s="437"/>
      <c r="F46" s="437"/>
      <c r="G46" s="437"/>
      <c r="H46"/>
      <c r="J46" s="37"/>
    </row>
    <row r="47" spans="2:10" ht="18" customHeight="1" x14ac:dyDescent="0.3">
      <c r="B47" s="437" t="s">
        <v>494</v>
      </c>
      <c r="C47" s="437"/>
      <c r="D47" s="437"/>
      <c r="E47" s="437"/>
      <c r="F47" s="437"/>
      <c r="G47" s="437"/>
      <c r="H47"/>
      <c r="J47" s="37"/>
    </row>
    <row r="48" spans="2:10" ht="51.75" customHeight="1" x14ac:dyDescent="0.3">
      <c r="B48" s="437" t="s">
        <v>495</v>
      </c>
      <c r="C48" s="437"/>
      <c r="D48" s="437"/>
      <c r="E48" s="437"/>
      <c r="F48" s="437"/>
      <c r="G48" s="437"/>
      <c r="H48"/>
    </row>
    <row r="49" spans="8:8" x14ac:dyDescent="0.3">
      <c r="H49"/>
    </row>
    <row r="50" spans="8:8" x14ac:dyDescent="0.3">
      <c r="H50"/>
    </row>
  </sheetData>
  <mergeCells count="17">
    <mergeCell ref="H6:H7"/>
    <mergeCell ref="I6:I7"/>
    <mergeCell ref="B48:G48"/>
    <mergeCell ref="B18:B21"/>
    <mergeCell ref="B22:B29"/>
    <mergeCell ref="B30:B32"/>
    <mergeCell ref="B33:B35"/>
    <mergeCell ref="B36:B38"/>
    <mergeCell ref="B39:B41"/>
    <mergeCell ref="B42:B44"/>
    <mergeCell ref="B46:G46"/>
    <mergeCell ref="B47:G47"/>
    <mergeCell ref="B3:G3"/>
    <mergeCell ref="D6:D7"/>
    <mergeCell ref="E6:F6"/>
    <mergeCell ref="G6:G7"/>
    <mergeCell ref="B8:B17"/>
  </mergeCells>
  <pageMargins left="0.55000000000000004" right="0.34" top="0.75" bottom="0.75" header="0.3" footer="0.3"/>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topLeftCell="A43" zoomScaleNormal="100" workbookViewId="0">
      <selection activeCell="B2" sqref="B2:H60"/>
    </sheetView>
  </sheetViews>
  <sheetFormatPr defaultColWidth="9.109375" defaultRowHeight="18" x14ac:dyDescent="0.3"/>
  <cols>
    <col min="1" max="1" width="9.109375" style="3"/>
    <col min="2" max="2" width="18.109375" style="13" customWidth="1"/>
    <col min="3" max="3" width="30" style="14" customWidth="1"/>
    <col min="4" max="4" width="20" style="3" customWidth="1"/>
    <col min="5" max="5" width="14" style="3" customWidth="1"/>
    <col min="6" max="6" width="11.33203125" style="3" customWidth="1"/>
    <col min="7" max="7" width="13.88671875" style="3" customWidth="1"/>
    <col min="8" max="8" width="9.109375" style="3"/>
    <col min="9" max="9" width="8" style="3" customWidth="1"/>
    <col min="10" max="10" width="0" style="3" hidden="1" customWidth="1"/>
    <col min="11" max="16384" width="9.109375" style="3"/>
  </cols>
  <sheetData>
    <row r="2" spans="2:14" ht="23.4" x14ac:dyDescent="0.3">
      <c r="B2" s="30" t="s">
        <v>496</v>
      </c>
    </row>
    <row r="3" spans="2:14" ht="49.5" customHeight="1" x14ac:dyDescent="0.3">
      <c r="B3" s="459" t="s">
        <v>497</v>
      </c>
      <c r="C3" s="459"/>
      <c r="D3" s="459"/>
      <c r="E3" s="459"/>
      <c r="F3" s="459"/>
      <c r="G3" s="459"/>
    </row>
    <row r="4" spans="2:14" ht="15" customHeight="1" x14ac:dyDescent="0.3"/>
    <row r="5" spans="2:14" ht="18.600000000000001" thickBot="1" x14ac:dyDescent="0.35">
      <c r="B5" s="28" t="s">
        <v>498</v>
      </c>
    </row>
    <row r="6" spans="2:14" ht="63" customHeight="1" thickTop="1" x14ac:dyDescent="0.3">
      <c r="B6" s="18"/>
      <c r="C6" s="19"/>
      <c r="D6" s="460" t="s">
        <v>499</v>
      </c>
      <c r="E6" s="462" t="s">
        <v>500</v>
      </c>
      <c r="F6" s="463"/>
      <c r="G6" s="492" t="s">
        <v>501</v>
      </c>
      <c r="H6" s="495" t="s">
        <v>444</v>
      </c>
      <c r="J6" s="489" t="s">
        <v>445</v>
      </c>
    </row>
    <row r="7" spans="2:14" ht="28.5" customHeight="1" thickBot="1" x14ac:dyDescent="0.35">
      <c r="B7" s="20"/>
      <c r="C7" s="5"/>
      <c r="D7" s="461"/>
      <c r="E7" s="425" t="s">
        <v>5</v>
      </c>
      <c r="F7" s="6" t="s">
        <v>502</v>
      </c>
      <c r="G7" s="493"/>
      <c r="H7" s="496"/>
      <c r="J7" s="489"/>
    </row>
    <row r="8" spans="2:14" ht="15" thickTop="1" x14ac:dyDescent="0.3">
      <c r="B8" s="465" t="s">
        <v>447</v>
      </c>
      <c r="C8" s="76" t="s">
        <v>448</v>
      </c>
      <c r="D8" s="77">
        <v>33</v>
      </c>
      <c r="E8" s="77">
        <v>9</v>
      </c>
      <c r="F8" s="78">
        <f>E8/D8</f>
        <v>0.27272727272727271</v>
      </c>
      <c r="G8" s="389">
        <f t="shared" ref="G8:G17" si="0">F8/$F$15</f>
        <v>0.52941176470588236</v>
      </c>
      <c r="H8" s="346">
        <f t="shared" ref="H8:H16" si="1">F8-$F$17</f>
        <v>-0.19669718770438199</v>
      </c>
      <c r="J8" s="258">
        <f t="shared" ref="J8:J17" si="2">F8/$F$17</f>
        <v>0.58098223615464983</v>
      </c>
    </row>
    <row r="9" spans="2:14" ht="14.4" x14ac:dyDescent="0.3">
      <c r="B9" s="466"/>
      <c r="C9" s="284" t="s">
        <v>449</v>
      </c>
      <c r="D9" s="285">
        <v>3</v>
      </c>
      <c r="E9" s="285">
        <v>1</v>
      </c>
      <c r="F9" s="286">
        <f>E9/D9</f>
        <v>0.33333333333333331</v>
      </c>
      <c r="G9" s="378">
        <f t="shared" si="0"/>
        <v>0.6470588235294118</v>
      </c>
      <c r="H9" s="344">
        <f t="shared" si="1"/>
        <v>-0.13609112709832138</v>
      </c>
      <c r="J9" s="320">
        <f t="shared" si="2"/>
        <v>0.71008939974457208</v>
      </c>
    </row>
    <row r="10" spans="2:14" ht="14.4" x14ac:dyDescent="0.3">
      <c r="B10" s="466"/>
      <c r="C10" s="41" t="s">
        <v>12</v>
      </c>
      <c r="D10" s="42">
        <v>16</v>
      </c>
      <c r="E10" s="42">
        <v>7</v>
      </c>
      <c r="F10" s="43">
        <f t="shared" ref="F10:F50" si="3">E10/D10</f>
        <v>0.4375</v>
      </c>
      <c r="G10" s="103">
        <f t="shared" si="0"/>
        <v>0.84926470588235292</v>
      </c>
      <c r="H10" s="344">
        <f t="shared" si="1"/>
        <v>-3.19244604316547E-2</v>
      </c>
      <c r="J10" s="355">
        <f t="shared" si="2"/>
        <v>0.93199233716475094</v>
      </c>
      <c r="N10" s="252"/>
    </row>
    <row r="11" spans="2:14" ht="14.4" x14ac:dyDescent="0.3">
      <c r="B11" s="466"/>
      <c r="C11" s="278" t="s">
        <v>450</v>
      </c>
      <c r="D11" s="279">
        <v>8</v>
      </c>
      <c r="E11" s="279">
        <v>2</v>
      </c>
      <c r="F11" s="280">
        <f t="shared" si="3"/>
        <v>0.25</v>
      </c>
      <c r="G11" s="378">
        <f t="shared" si="0"/>
        <v>0.48529411764705882</v>
      </c>
      <c r="H11" s="344">
        <f t="shared" si="1"/>
        <v>-0.2194244604316547</v>
      </c>
      <c r="J11" s="356">
        <f t="shared" si="2"/>
        <v>0.53256704980842906</v>
      </c>
      <c r="N11" s="252"/>
    </row>
    <row r="12" spans="2:14" ht="14.4" x14ac:dyDescent="0.3">
      <c r="B12" s="466"/>
      <c r="C12" s="89" t="s">
        <v>13</v>
      </c>
      <c r="D12" s="134">
        <v>272</v>
      </c>
      <c r="E12" s="134">
        <v>133</v>
      </c>
      <c r="F12" s="91">
        <f t="shared" si="3"/>
        <v>0.4889705882352941</v>
      </c>
      <c r="G12" s="103">
        <f t="shared" si="0"/>
        <v>0.94917820069204151</v>
      </c>
      <c r="H12" s="347">
        <f t="shared" si="1"/>
        <v>1.9546127803639401E-2</v>
      </c>
      <c r="J12" s="258">
        <f t="shared" si="2"/>
        <v>1.0416384944782511</v>
      </c>
      <c r="N12" s="252"/>
    </row>
    <row r="13" spans="2:14" ht="14.4" x14ac:dyDescent="0.3">
      <c r="B13" s="466"/>
      <c r="C13" s="288" t="s">
        <v>451</v>
      </c>
      <c r="D13" s="289">
        <v>86</v>
      </c>
      <c r="E13" s="289">
        <v>40</v>
      </c>
      <c r="F13" s="290">
        <f t="shared" si="3"/>
        <v>0.46511627906976744</v>
      </c>
      <c r="G13" s="376">
        <f t="shared" si="0"/>
        <v>0.9028727770177839</v>
      </c>
      <c r="H13" s="344">
        <f t="shared" si="1"/>
        <v>-4.3081813618872644E-3</v>
      </c>
      <c r="J13" s="369">
        <f t="shared" si="2"/>
        <v>0.99082241824824013</v>
      </c>
      <c r="N13" s="252"/>
    </row>
    <row r="14" spans="2:14" ht="14.4" x14ac:dyDescent="0.3">
      <c r="B14" s="466"/>
      <c r="C14" s="89" t="s">
        <v>15</v>
      </c>
      <c r="D14" s="134">
        <v>16</v>
      </c>
      <c r="E14" s="134">
        <v>7</v>
      </c>
      <c r="F14" s="91">
        <f t="shared" si="3"/>
        <v>0.4375</v>
      </c>
      <c r="G14" s="103">
        <f t="shared" si="0"/>
        <v>0.84926470588235292</v>
      </c>
      <c r="H14" s="344">
        <f t="shared" si="1"/>
        <v>-3.19244604316547E-2</v>
      </c>
      <c r="J14" s="258">
        <f t="shared" si="2"/>
        <v>0.93199233716475094</v>
      </c>
      <c r="N14" s="252"/>
    </row>
    <row r="15" spans="2:14" ht="14.4" x14ac:dyDescent="0.3">
      <c r="B15" s="466"/>
      <c r="C15" s="288" t="s">
        <v>16</v>
      </c>
      <c r="D15" s="289">
        <v>99</v>
      </c>
      <c r="E15" s="289">
        <v>51</v>
      </c>
      <c r="F15" s="290">
        <f t="shared" si="3"/>
        <v>0.51515151515151514</v>
      </c>
      <c r="G15" s="376">
        <f t="shared" si="0"/>
        <v>1</v>
      </c>
      <c r="H15" s="344">
        <f t="shared" si="1"/>
        <v>4.5727054719860438E-2</v>
      </c>
      <c r="J15" s="357">
        <f t="shared" si="2"/>
        <v>1.0974108905143387</v>
      </c>
      <c r="N15" s="252"/>
    </row>
    <row r="16" spans="2:14" ht="14.4" x14ac:dyDescent="0.3">
      <c r="B16" s="466"/>
      <c r="C16" s="41" t="s">
        <v>20</v>
      </c>
      <c r="D16" s="42">
        <v>23</v>
      </c>
      <c r="E16" s="42">
        <v>11</v>
      </c>
      <c r="F16" s="43">
        <f t="shared" si="3"/>
        <v>0.47826086956521741</v>
      </c>
      <c r="G16" s="103">
        <f t="shared" si="0"/>
        <v>0.92838874680306915</v>
      </c>
      <c r="H16" s="347">
        <f t="shared" si="1"/>
        <v>8.836409133562706E-3</v>
      </c>
      <c r="J16" s="355">
        <f t="shared" si="2"/>
        <v>1.0188239213726469</v>
      </c>
    </row>
    <row r="17" spans="2:10" ht="15" thickBot="1" x14ac:dyDescent="0.35">
      <c r="B17" s="467"/>
      <c r="C17" s="291" t="s">
        <v>37</v>
      </c>
      <c r="D17" s="292">
        <f>SUM(D8:D16)</f>
        <v>556</v>
      </c>
      <c r="E17" s="292">
        <f>SUM(E8:E16)</f>
        <v>261</v>
      </c>
      <c r="F17" s="293">
        <f t="shared" si="3"/>
        <v>0.4694244604316547</v>
      </c>
      <c r="G17" s="379">
        <f t="shared" si="0"/>
        <v>0.91123571730850617</v>
      </c>
      <c r="H17" s="386"/>
      <c r="J17" s="358">
        <f t="shared" si="2"/>
        <v>1</v>
      </c>
    </row>
    <row r="18" spans="2:10" ht="15" thickTop="1" x14ac:dyDescent="0.3">
      <c r="B18" s="476" t="s">
        <v>452</v>
      </c>
      <c r="C18" s="71" t="s">
        <v>25</v>
      </c>
      <c r="D18" s="72">
        <v>305</v>
      </c>
      <c r="E18" s="72">
        <v>153</v>
      </c>
      <c r="F18" s="73">
        <f t="shared" si="3"/>
        <v>0.50163934426229506</v>
      </c>
      <c r="G18" s="95">
        <f>F18/MAX($F$18:$F$21)</f>
        <v>1</v>
      </c>
      <c r="H18" s="349">
        <f>F18-$F$21</f>
        <v>3.0520210688287863E-2</v>
      </c>
      <c r="J18" s="359">
        <f>F18/$F$21</f>
        <v>1.0647823629169022</v>
      </c>
    </row>
    <row r="19" spans="2:10" ht="14.4" x14ac:dyDescent="0.3">
      <c r="B19" s="477"/>
      <c r="C19" s="288" t="s">
        <v>24</v>
      </c>
      <c r="D19" s="289">
        <v>242</v>
      </c>
      <c r="E19" s="289">
        <v>105</v>
      </c>
      <c r="F19" s="290">
        <f t="shared" si="3"/>
        <v>0.43388429752066116</v>
      </c>
      <c r="G19" s="376">
        <f>F19/MAX($F$18:$F$21)</f>
        <v>0.86493274995948799</v>
      </c>
      <c r="H19" s="344">
        <f>F19-$F$21</f>
        <v>-3.7234836053346043E-2</v>
      </c>
      <c r="J19" s="357">
        <f>F19/$F$21</f>
        <v>0.92096513726607776</v>
      </c>
    </row>
    <row r="20" spans="2:10" ht="14.4" x14ac:dyDescent="0.3">
      <c r="B20" s="477"/>
      <c r="C20" s="63" t="s">
        <v>453</v>
      </c>
      <c r="D20" s="65">
        <v>7</v>
      </c>
      <c r="E20" s="65">
        <v>3</v>
      </c>
      <c r="F20" s="66">
        <f t="shared" si="3"/>
        <v>0.42857142857142855</v>
      </c>
      <c r="G20" s="95">
        <f>F20/MAX($F$18:$F$21)</f>
        <v>0.85434173669467783</v>
      </c>
      <c r="H20" s="344">
        <f>F20-$F$21</f>
        <v>-4.2547705002578651E-2</v>
      </c>
      <c r="J20" s="360">
        <f>F20/$F$21</f>
        <v>0.909688013136289</v>
      </c>
    </row>
    <row r="21" spans="2:10" ht="15" thickBot="1" x14ac:dyDescent="0.35">
      <c r="B21" s="478"/>
      <c r="C21" s="291" t="s">
        <v>37</v>
      </c>
      <c r="D21" s="296">
        <f>SUM(D18:D20)</f>
        <v>554</v>
      </c>
      <c r="E21" s="296">
        <f>SUM(E18:E20)</f>
        <v>261</v>
      </c>
      <c r="F21" s="293">
        <f t="shared" si="3"/>
        <v>0.4711191335740072</v>
      </c>
      <c r="G21" s="379">
        <f>F21/MAX($F$18:$F$21)</f>
        <v>0.93915905712465486</v>
      </c>
      <c r="H21" s="387"/>
      <c r="J21" s="358">
        <f>F21/$F$21</f>
        <v>1</v>
      </c>
    </row>
    <row r="22" spans="2:10" ht="15" thickTop="1" x14ac:dyDescent="0.3">
      <c r="B22" s="465" t="s">
        <v>454</v>
      </c>
      <c r="C22" s="57" t="s">
        <v>455</v>
      </c>
      <c r="D22" s="58">
        <v>256</v>
      </c>
      <c r="E22" s="58">
        <v>141</v>
      </c>
      <c r="F22" s="59">
        <f t="shared" si="3"/>
        <v>0.55078125</v>
      </c>
      <c r="G22" s="103">
        <f t="shared" ref="G22:G29" si="4">F22/MAX($F$22:$F$29)</f>
        <v>1</v>
      </c>
      <c r="H22" s="347">
        <f t="shared" ref="H22:H28" si="5">F22-$F$29</f>
        <v>7.9221616972477038E-2</v>
      </c>
      <c r="J22" s="361">
        <f t="shared" ref="J22:J29" si="6">F22/$F$29</f>
        <v>1.1679991488326849</v>
      </c>
    </row>
    <row r="23" spans="2:10" ht="14.4" x14ac:dyDescent="0.3">
      <c r="B23" s="474"/>
      <c r="C23" s="288" t="s">
        <v>456</v>
      </c>
      <c r="D23" s="289">
        <v>182</v>
      </c>
      <c r="E23" s="289">
        <v>74</v>
      </c>
      <c r="F23" s="290">
        <f t="shared" si="3"/>
        <v>0.40659340659340659</v>
      </c>
      <c r="G23" s="430">
        <f t="shared" si="4"/>
        <v>0.73821214246746159</v>
      </c>
      <c r="H23" s="344">
        <f t="shared" si="5"/>
        <v>-6.496622643411637E-2</v>
      </c>
      <c r="J23" s="357">
        <f t="shared" si="6"/>
        <v>0.86223115405994777</v>
      </c>
    </row>
    <row r="24" spans="2:10" ht="14.4" x14ac:dyDescent="0.3">
      <c r="B24" s="474"/>
      <c r="C24" s="41" t="s">
        <v>457</v>
      </c>
      <c r="D24" s="42">
        <v>44</v>
      </c>
      <c r="E24" s="42">
        <v>20</v>
      </c>
      <c r="F24" s="43">
        <f t="shared" si="3"/>
        <v>0.45454545454545453</v>
      </c>
      <c r="G24" s="103">
        <f t="shared" si="4"/>
        <v>0.82527401676337842</v>
      </c>
      <c r="H24" s="347">
        <f t="shared" si="5"/>
        <v>-1.7014178482068432E-2</v>
      </c>
      <c r="J24" s="355">
        <f t="shared" si="6"/>
        <v>0.96391934913335686</v>
      </c>
    </row>
    <row r="25" spans="2:10" ht="14.4" x14ac:dyDescent="0.3">
      <c r="B25" s="474"/>
      <c r="C25" s="288" t="s">
        <v>458</v>
      </c>
      <c r="D25" s="289">
        <v>42</v>
      </c>
      <c r="E25" s="289">
        <v>17</v>
      </c>
      <c r="F25" s="290">
        <f t="shared" si="3"/>
        <v>0.40476190476190477</v>
      </c>
      <c r="G25" s="430">
        <f t="shared" si="4"/>
        <v>0.73488686254643698</v>
      </c>
      <c r="H25" s="344">
        <f t="shared" si="5"/>
        <v>-6.6797728265618195E-2</v>
      </c>
      <c r="J25" s="357">
        <f t="shared" si="6"/>
        <v>0.85834722994256063</v>
      </c>
    </row>
    <row r="26" spans="2:10" ht="14.4" x14ac:dyDescent="0.3">
      <c r="B26" s="474"/>
      <c r="C26" s="41" t="s">
        <v>459</v>
      </c>
      <c r="D26" s="42">
        <v>13</v>
      </c>
      <c r="E26" s="42">
        <v>5</v>
      </c>
      <c r="F26" s="43">
        <f t="shared" si="3"/>
        <v>0.38461538461538464</v>
      </c>
      <c r="G26" s="103">
        <f t="shared" si="4"/>
        <v>0.69830878341516645</v>
      </c>
      <c r="H26" s="344">
        <f t="shared" si="5"/>
        <v>-8.6944248412138325E-2</v>
      </c>
      <c r="J26" s="355">
        <f t="shared" si="6"/>
        <v>0.81562406465130199</v>
      </c>
    </row>
    <row r="27" spans="2:10" ht="14.4" x14ac:dyDescent="0.3">
      <c r="B27" s="474"/>
      <c r="C27" s="288" t="s">
        <v>460</v>
      </c>
      <c r="D27" s="289">
        <v>7</v>
      </c>
      <c r="E27" s="289">
        <v>0</v>
      </c>
      <c r="F27" s="290">
        <f t="shared" si="3"/>
        <v>0</v>
      </c>
      <c r="G27" s="376">
        <f t="shared" si="4"/>
        <v>0</v>
      </c>
      <c r="H27" s="344">
        <f t="shared" si="5"/>
        <v>-0.47155963302752296</v>
      </c>
      <c r="J27" s="357">
        <f t="shared" si="6"/>
        <v>0</v>
      </c>
    </row>
    <row r="28" spans="2:10" ht="14.4" x14ac:dyDescent="0.3">
      <c r="B28" s="474"/>
      <c r="C28" s="41" t="s">
        <v>461</v>
      </c>
      <c r="D28" s="42">
        <v>1</v>
      </c>
      <c r="E28" s="42">
        <v>0</v>
      </c>
      <c r="F28" s="43">
        <f t="shared" si="3"/>
        <v>0</v>
      </c>
      <c r="G28" s="103">
        <f t="shared" si="4"/>
        <v>0</v>
      </c>
      <c r="H28" s="344">
        <f t="shared" si="5"/>
        <v>-0.47155963302752296</v>
      </c>
      <c r="J28" s="355">
        <f t="shared" si="6"/>
        <v>0</v>
      </c>
    </row>
    <row r="29" spans="2:10" ht="15" thickBot="1" x14ac:dyDescent="0.35">
      <c r="B29" s="475"/>
      <c r="C29" s="291" t="s">
        <v>37</v>
      </c>
      <c r="D29" s="292">
        <f>SUM(D22:D28)</f>
        <v>545</v>
      </c>
      <c r="E29" s="292">
        <f>SUM(E22:E28)</f>
        <v>257</v>
      </c>
      <c r="F29" s="293">
        <f t="shared" si="3"/>
        <v>0.47155963302752296</v>
      </c>
      <c r="G29" s="379">
        <f t="shared" si="4"/>
        <v>0.85616500748259483</v>
      </c>
      <c r="H29" s="386"/>
      <c r="J29" s="358">
        <f t="shared" si="6"/>
        <v>1</v>
      </c>
    </row>
    <row r="30" spans="2:10" ht="15" thickTop="1" x14ac:dyDescent="0.3">
      <c r="B30" s="476" t="s">
        <v>503</v>
      </c>
      <c r="C30" s="71" t="s">
        <v>463</v>
      </c>
      <c r="D30" s="72">
        <v>38</v>
      </c>
      <c r="E30" s="72">
        <v>19</v>
      </c>
      <c r="F30" s="73">
        <f t="shared" si="3"/>
        <v>0.5</v>
      </c>
      <c r="G30" s="95">
        <f>F30/MAX($F$30:$F$32)</f>
        <v>1</v>
      </c>
      <c r="H30" s="349">
        <f>F30-$F$32</f>
        <v>2.8806584362139898E-2</v>
      </c>
      <c r="J30" s="359">
        <f>F30/$F$32</f>
        <v>1.0611353711790392</v>
      </c>
    </row>
    <row r="31" spans="2:10" ht="14.4" x14ac:dyDescent="0.3">
      <c r="B31" s="479"/>
      <c r="C31" s="278" t="s">
        <v>464</v>
      </c>
      <c r="D31" s="279">
        <v>448</v>
      </c>
      <c r="E31" s="279">
        <v>210</v>
      </c>
      <c r="F31" s="280">
        <f t="shared" si="3"/>
        <v>0.46875</v>
      </c>
      <c r="G31" s="376">
        <f>F31/MAX($F$30:$F$32)</f>
        <v>0.9375</v>
      </c>
      <c r="H31" s="344">
        <f>F31-$F$32</f>
        <v>-2.4434156378601024E-3</v>
      </c>
      <c r="J31" s="356">
        <f>F31/$F$32</f>
        <v>0.99481441048034935</v>
      </c>
    </row>
    <row r="32" spans="2:10" ht="15" thickBot="1" x14ac:dyDescent="0.35">
      <c r="B32" s="480"/>
      <c r="C32" s="68" t="s">
        <v>37</v>
      </c>
      <c r="D32" s="304">
        <f>SUM(D30:D31)</f>
        <v>486</v>
      </c>
      <c r="E32" s="304">
        <f>SUM(E30:E31)</f>
        <v>229</v>
      </c>
      <c r="F32" s="305">
        <f t="shared" si="3"/>
        <v>0.4711934156378601</v>
      </c>
      <c r="G32" s="305">
        <f>F32/MAX($F$30:$F$32)</f>
        <v>0.9423868312757202</v>
      </c>
      <c r="H32" s="393"/>
      <c r="J32" s="362">
        <f>F32/$F$32</f>
        <v>1</v>
      </c>
    </row>
    <row r="33" spans="2:11" ht="15" thickTop="1" x14ac:dyDescent="0.3">
      <c r="B33" s="465" t="s">
        <v>465</v>
      </c>
      <c r="C33" s="297" t="s">
        <v>466</v>
      </c>
      <c r="D33" s="298">
        <v>358</v>
      </c>
      <c r="E33" s="298">
        <v>167</v>
      </c>
      <c r="F33" s="299">
        <f t="shared" si="3"/>
        <v>0.46648044692737428</v>
      </c>
      <c r="G33" s="376">
        <f>F33/MAX($F$33:$F$35)</f>
        <v>0.95804048777557516</v>
      </c>
      <c r="H33" s="344">
        <f>F33-$F$35</f>
        <v>-7.1078955134271649E-3</v>
      </c>
      <c r="J33" s="363">
        <f>F33/$F$35</f>
        <v>0.98499140524280182</v>
      </c>
    </row>
    <row r="34" spans="2:11" ht="14.4" x14ac:dyDescent="0.3">
      <c r="B34" s="474"/>
      <c r="C34" s="41" t="s">
        <v>467</v>
      </c>
      <c r="D34" s="42">
        <v>191</v>
      </c>
      <c r="E34" s="42">
        <v>93</v>
      </c>
      <c r="F34" s="43">
        <f t="shared" si="3"/>
        <v>0.48691099476439792</v>
      </c>
      <c r="G34" s="103">
        <f>F34/MAX($F$33:$F$35)</f>
        <v>1</v>
      </c>
      <c r="H34" s="347">
        <f>F34-$F$35</f>
        <v>1.3322652323596473E-2</v>
      </c>
      <c r="J34" s="355">
        <f>F34/$F$35</f>
        <v>1.0281312927909787</v>
      </c>
    </row>
    <row r="35" spans="2:11" ht="15" thickBot="1" x14ac:dyDescent="0.35">
      <c r="B35" s="475"/>
      <c r="C35" s="291" t="s">
        <v>37</v>
      </c>
      <c r="D35" s="292">
        <f>SUM(D33:D34)</f>
        <v>549</v>
      </c>
      <c r="E35" s="292">
        <f>SUM(E33:E34)</f>
        <v>260</v>
      </c>
      <c r="F35" s="293">
        <f t="shared" si="3"/>
        <v>0.47358834244080145</v>
      </c>
      <c r="G35" s="379">
        <f>F35/MAX($F$33:$F$35)</f>
        <v>0.9726384237225062</v>
      </c>
      <c r="H35" s="386"/>
      <c r="J35" s="358">
        <f>F35/$F$35</f>
        <v>1</v>
      </c>
    </row>
    <row r="36" spans="2:11" ht="15" thickTop="1" x14ac:dyDescent="0.3">
      <c r="B36" s="476" t="s">
        <v>468</v>
      </c>
      <c r="C36" s="300" t="s">
        <v>469</v>
      </c>
      <c r="D36" s="301">
        <v>88</v>
      </c>
      <c r="E36" s="301">
        <v>32</v>
      </c>
      <c r="F36" s="302">
        <f t="shared" si="3"/>
        <v>0.36363636363636365</v>
      </c>
      <c r="G36" s="270">
        <f>F36/$F$37</f>
        <v>0.73524720893141948</v>
      </c>
      <c r="H36" s="346">
        <f>F36-$F$38</f>
        <v>-0.1099519788044378</v>
      </c>
      <c r="J36" s="364">
        <f>F36/$F$38</f>
        <v>0.7678321678321679</v>
      </c>
    </row>
    <row r="37" spans="2:11" ht="14.4" x14ac:dyDescent="0.3">
      <c r="B37" s="479"/>
      <c r="C37" s="278" t="s">
        <v>470</v>
      </c>
      <c r="D37" s="279">
        <f>D38-D36</f>
        <v>461</v>
      </c>
      <c r="E37" s="279">
        <f>E38-E36</f>
        <v>228</v>
      </c>
      <c r="F37" s="280">
        <f t="shared" si="3"/>
        <v>0.49457700650759218</v>
      </c>
      <c r="G37" s="403">
        <f t="shared" ref="G37:G38" si="7">F37/$F$37</f>
        <v>1</v>
      </c>
      <c r="H37" s="344">
        <f>F37-$F$38</f>
        <v>2.098866406679073E-2</v>
      </c>
      <c r="J37" s="356">
        <f>F37/$F$38</f>
        <v>1.0443183714333388</v>
      </c>
    </row>
    <row r="38" spans="2:11" ht="15" thickBot="1" x14ac:dyDescent="0.35">
      <c r="B38" s="480"/>
      <c r="C38" s="303" t="s">
        <v>37</v>
      </c>
      <c r="D38" s="304">
        <v>549</v>
      </c>
      <c r="E38" s="304">
        <v>260</v>
      </c>
      <c r="F38" s="305">
        <f t="shared" si="3"/>
        <v>0.47358834244080145</v>
      </c>
      <c r="G38" s="362">
        <f t="shared" si="7"/>
        <v>0.95756239414565558</v>
      </c>
      <c r="H38" s="393"/>
      <c r="J38" s="362">
        <f>F38/$F$38</f>
        <v>1</v>
      </c>
    </row>
    <row r="39" spans="2:11" ht="15" thickTop="1" x14ac:dyDescent="0.3">
      <c r="B39" s="465" t="s">
        <v>471</v>
      </c>
      <c r="C39" s="281" t="s">
        <v>472</v>
      </c>
      <c r="D39" s="282">
        <v>31</v>
      </c>
      <c r="E39" s="282">
        <v>5</v>
      </c>
      <c r="F39" s="283">
        <f t="shared" si="3"/>
        <v>0.16129032258064516</v>
      </c>
      <c r="G39" s="369">
        <f>F39/$F$40</f>
        <v>0.32764073371283997</v>
      </c>
      <c r="H39" s="344">
        <f>F39-$F$41</f>
        <v>-0.31229801986015626</v>
      </c>
      <c r="J39" s="365">
        <f>F39/$F$41</f>
        <v>0.34057071960297769</v>
      </c>
    </row>
    <row r="40" spans="2:11" ht="14.4" x14ac:dyDescent="0.3">
      <c r="B40" s="474"/>
      <c r="C40" s="41" t="s">
        <v>473</v>
      </c>
      <c r="D40" s="42">
        <f>D41-D39</f>
        <v>518</v>
      </c>
      <c r="E40" s="42">
        <f>E41-E39</f>
        <v>255</v>
      </c>
      <c r="F40" s="43">
        <f t="shared" si="3"/>
        <v>0.49227799227799229</v>
      </c>
      <c r="G40" s="405">
        <f t="shared" ref="G40:G41" si="8">F40/$F$40</f>
        <v>1</v>
      </c>
      <c r="H40" s="347">
        <f>F40-$F$41</f>
        <v>1.8689649837190847E-2</v>
      </c>
      <c r="J40" s="355">
        <f>F40/$F$41</f>
        <v>1.0394639144639146</v>
      </c>
    </row>
    <row r="41" spans="2:11" ht="15" thickBot="1" x14ac:dyDescent="0.35">
      <c r="B41" s="475"/>
      <c r="C41" s="291" t="s">
        <v>37</v>
      </c>
      <c r="D41" s="292">
        <v>549</v>
      </c>
      <c r="E41" s="292">
        <v>260</v>
      </c>
      <c r="F41" s="293">
        <f t="shared" si="3"/>
        <v>0.47358834244080145</v>
      </c>
      <c r="G41" s="406">
        <f t="shared" si="8"/>
        <v>0.96203435836994178</v>
      </c>
      <c r="H41" s="386"/>
      <c r="J41" s="358">
        <f>F41/$F$41</f>
        <v>1</v>
      </c>
    </row>
    <row r="42" spans="2:11" ht="15" thickTop="1" x14ac:dyDescent="0.3">
      <c r="B42" s="476" t="s">
        <v>474</v>
      </c>
      <c r="C42" s="300" t="s">
        <v>475</v>
      </c>
      <c r="D42" s="301">
        <v>26</v>
      </c>
      <c r="E42" s="301">
        <v>1</v>
      </c>
      <c r="F42" s="302">
        <f t="shared" si="3"/>
        <v>3.8461538461538464E-2</v>
      </c>
      <c r="G42" s="95">
        <f>F42/$F$43</f>
        <v>7.7665577665577676E-2</v>
      </c>
      <c r="H42" s="346">
        <f>F42-$F$44</f>
        <v>-0.43512680397926295</v>
      </c>
      <c r="J42" s="364">
        <f>F42/$F$44</f>
        <v>8.1213017751479294E-2</v>
      </c>
    </row>
    <row r="43" spans="2:11" ht="14.4" x14ac:dyDescent="0.3">
      <c r="B43" s="479"/>
      <c r="C43" s="278" t="s">
        <v>476</v>
      </c>
      <c r="D43" s="279">
        <f>D44-D42</f>
        <v>523</v>
      </c>
      <c r="E43" s="279">
        <f>E44-E42</f>
        <v>259</v>
      </c>
      <c r="F43" s="280">
        <f t="shared" si="3"/>
        <v>0.49521988527724664</v>
      </c>
      <c r="G43" s="376">
        <f>F43/$F$43</f>
        <v>1</v>
      </c>
      <c r="H43" s="344">
        <f>F43-$F$44</f>
        <v>2.1631542836445194E-2</v>
      </c>
      <c r="J43" s="356">
        <f>F43/$F$44</f>
        <v>1.0456758346815709</v>
      </c>
    </row>
    <row r="44" spans="2:11" ht="15" thickBot="1" x14ac:dyDescent="0.35">
      <c r="B44" s="480"/>
      <c r="C44" s="303" t="s">
        <v>37</v>
      </c>
      <c r="D44" s="304">
        <v>549</v>
      </c>
      <c r="E44" s="304">
        <v>260</v>
      </c>
      <c r="F44" s="305">
        <f t="shared" si="3"/>
        <v>0.47358834244080145</v>
      </c>
      <c r="G44" s="305">
        <f>F44/$F$43</f>
        <v>0.95631931697505468</v>
      </c>
      <c r="H44" s="393"/>
      <c r="J44" s="362">
        <f>F44/$F$44</f>
        <v>1</v>
      </c>
    </row>
    <row r="45" spans="2:11" ht="15" thickTop="1" x14ac:dyDescent="0.3">
      <c r="B45" s="465" t="s">
        <v>477</v>
      </c>
      <c r="C45" s="76" t="s">
        <v>478</v>
      </c>
      <c r="D45" s="77">
        <v>10</v>
      </c>
      <c r="E45" s="77">
        <v>5</v>
      </c>
      <c r="F45" s="78">
        <f t="shared" si="3"/>
        <v>0.5</v>
      </c>
      <c r="G45" s="103">
        <f>F45/$F$45</f>
        <v>1</v>
      </c>
      <c r="H45" s="347">
        <f>F45-$F$47</f>
        <v>2.6411657559198554E-2</v>
      </c>
      <c r="J45" s="366">
        <f>F45/$F$47</f>
        <v>1.0557692307692308</v>
      </c>
    </row>
    <row r="46" spans="2:11" ht="14.4" x14ac:dyDescent="0.3">
      <c r="B46" s="474"/>
      <c r="C46" s="288" t="s">
        <v>479</v>
      </c>
      <c r="D46" s="289">
        <f>D47-D45</f>
        <v>539</v>
      </c>
      <c r="E46" s="289">
        <f>E47-E45</f>
        <v>255</v>
      </c>
      <c r="F46" s="290">
        <f t="shared" si="3"/>
        <v>0.47309833024118736</v>
      </c>
      <c r="G46" s="376">
        <f>F46/$F$45</f>
        <v>0.94619666048237472</v>
      </c>
      <c r="H46" s="344">
        <f>F46-$F$47</f>
        <v>-4.9001219961408715E-4</v>
      </c>
      <c r="J46" s="357">
        <f>F46/$F$47</f>
        <v>0.99896532039389174</v>
      </c>
    </row>
    <row r="47" spans="2:11" ht="15" thickBot="1" x14ac:dyDescent="0.35">
      <c r="B47" s="475"/>
      <c r="C47" s="306" t="s">
        <v>37</v>
      </c>
      <c r="D47" s="307">
        <v>549</v>
      </c>
      <c r="E47" s="307">
        <v>260</v>
      </c>
      <c r="F47" s="308">
        <f t="shared" si="3"/>
        <v>0.47358834244080145</v>
      </c>
      <c r="G47" s="308">
        <f>F47/$F$45</f>
        <v>0.94717668488160289</v>
      </c>
      <c r="H47" s="386"/>
      <c r="J47" s="367">
        <f>F47/$F$47</f>
        <v>1</v>
      </c>
    </row>
    <row r="48" spans="2:11" ht="15" thickTop="1" x14ac:dyDescent="0.3">
      <c r="B48" s="465" t="s">
        <v>480</v>
      </c>
      <c r="C48" s="281" t="s">
        <v>57</v>
      </c>
      <c r="D48" s="282">
        <v>8</v>
      </c>
      <c r="E48" s="282">
        <v>4</v>
      </c>
      <c r="F48" s="283">
        <f t="shared" si="3"/>
        <v>0.5</v>
      </c>
      <c r="G48" s="376">
        <f>F48/$F$48</f>
        <v>1</v>
      </c>
      <c r="H48" s="346">
        <f>F48-$F$50</f>
        <v>2.6411657559198554E-2</v>
      </c>
      <c r="J48" s="365">
        <f>F48/$F$50</f>
        <v>1.0557692307692308</v>
      </c>
      <c r="K48" s="410"/>
    </row>
    <row r="49" spans="2:10" ht="14.4" x14ac:dyDescent="0.3">
      <c r="B49" s="474"/>
      <c r="C49" s="41" t="s">
        <v>481</v>
      </c>
      <c r="D49" s="42">
        <v>487</v>
      </c>
      <c r="E49" s="42">
        <v>225</v>
      </c>
      <c r="F49" s="43">
        <f t="shared" si="3"/>
        <v>0.46201232032854211</v>
      </c>
      <c r="G49" s="103">
        <f>F49/$F$48</f>
        <v>0.92402464065708423</v>
      </c>
      <c r="H49" s="347">
        <f>F49-$F$50</f>
        <v>-1.1576022112259332E-2</v>
      </c>
      <c r="J49" s="355">
        <f>F49/$F$50</f>
        <v>0.97555678407834467</v>
      </c>
    </row>
    <row r="50" spans="2:10" ht="15" thickBot="1" x14ac:dyDescent="0.35">
      <c r="B50" s="475"/>
      <c r="C50" s="291" t="s">
        <v>37</v>
      </c>
      <c r="D50" s="292">
        <v>549</v>
      </c>
      <c r="E50" s="292">
        <v>260</v>
      </c>
      <c r="F50" s="293">
        <f t="shared" si="3"/>
        <v>0.47358834244080145</v>
      </c>
      <c r="G50" s="379">
        <f>F50/$F$48</f>
        <v>0.94717668488160289</v>
      </c>
      <c r="H50" s="393"/>
      <c r="J50" s="368">
        <f>F50/$F$50</f>
        <v>1</v>
      </c>
    </row>
    <row r="51" spans="2:10" ht="20.25" customHeight="1" thickTop="1" x14ac:dyDescent="0.3">
      <c r="B51" s="491" t="s">
        <v>504</v>
      </c>
      <c r="C51" s="491"/>
      <c r="D51" s="491"/>
      <c r="E51" s="491"/>
      <c r="F51" s="491"/>
      <c r="G51" s="491"/>
      <c r="H51" s="37"/>
    </row>
    <row r="52" spans="2:10" ht="19.5" customHeight="1" x14ac:dyDescent="0.3">
      <c r="B52" s="491" t="s">
        <v>505</v>
      </c>
      <c r="C52" s="491"/>
      <c r="D52" s="491"/>
      <c r="E52" s="491"/>
      <c r="F52" s="491"/>
      <c r="G52" s="491"/>
    </row>
    <row r="53" spans="2:10" ht="14.4" x14ac:dyDescent="0.3">
      <c r="B53" s="497" t="s">
        <v>46</v>
      </c>
      <c r="C53" s="497"/>
      <c r="D53" s="497"/>
      <c r="E53" s="497"/>
      <c r="F53" s="497"/>
      <c r="G53" s="497"/>
      <c r="I53" s="420"/>
    </row>
    <row r="54" spans="2:10" ht="27.75" customHeight="1" x14ac:dyDescent="0.3">
      <c r="B54" s="497" t="s">
        <v>506</v>
      </c>
      <c r="C54" s="497"/>
      <c r="D54" s="497"/>
      <c r="E54" s="497"/>
      <c r="F54" s="497"/>
      <c r="G54" s="497"/>
    </row>
    <row r="55" spans="2:10" ht="14.4" x14ac:dyDescent="0.3">
      <c r="B55" s="497" t="s">
        <v>60</v>
      </c>
      <c r="C55" s="497"/>
      <c r="D55" s="497"/>
      <c r="E55" s="497"/>
      <c r="F55" s="497"/>
      <c r="G55" s="497"/>
    </row>
    <row r="56" spans="2:10" ht="14.25" customHeight="1" x14ac:dyDescent="0.3">
      <c r="B56" s="494" t="s">
        <v>507</v>
      </c>
      <c r="C56" s="494"/>
      <c r="D56" s="494"/>
    </row>
    <row r="57" spans="2:10" ht="51" customHeight="1" x14ac:dyDescent="0.3">
      <c r="B57" s="494" t="s">
        <v>508</v>
      </c>
      <c r="C57" s="494"/>
      <c r="D57" s="494"/>
      <c r="E57" s="494"/>
      <c r="F57" s="494"/>
      <c r="G57" s="494"/>
    </row>
    <row r="58" spans="2:10" ht="14.4" x14ac:dyDescent="0.3">
      <c r="B58" s="431" t="s">
        <v>554</v>
      </c>
    </row>
    <row r="59" spans="2:10" ht="14.4" x14ac:dyDescent="0.3">
      <c r="B59" s="431" t="s">
        <v>555</v>
      </c>
    </row>
    <row r="60" spans="2:10" ht="14.4" x14ac:dyDescent="0.3">
      <c r="B60" s="433" t="s">
        <v>556</v>
      </c>
    </row>
  </sheetData>
  <mergeCells count="23">
    <mergeCell ref="B57:G57"/>
    <mergeCell ref="H6:H7"/>
    <mergeCell ref="B56:D56"/>
    <mergeCell ref="J6:J7"/>
    <mergeCell ref="B8:B17"/>
    <mergeCell ref="B39:B41"/>
    <mergeCell ref="B22:B29"/>
    <mergeCell ref="B30:B32"/>
    <mergeCell ref="B33:B35"/>
    <mergeCell ref="B36:B38"/>
    <mergeCell ref="B53:G53"/>
    <mergeCell ref="B54:G54"/>
    <mergeCell ref="B55:G55"/>
    <mergeCell ref="B42:B44"/>
    <mergeCell ref="B45:B47"/>
    <mergeCell ref="B48:B50"/>
    <mergeCell ref="B51:G51"/>
    <mergeCell ref="B52:G52"/>
    <mergeCell ref="B3:G3"/>
    <mergeCell ref="D6:D7"/>
    <mergeCell ref="E6:F6"/>
    <mergeCell ref="G6:G7"/>
    <mergeCell ref="B18:B21"/>
  </mergeCells>
  <conditionalFormatting sqref="H8:H50">
    <cfRule type="expression" dxfId="79" priority="3">
      <formula>D8&lt;10</formula>
    </cfRule>
    <cfRule type="cellIs" dxfId="78" priority="6" operator="lessThan">
      <formula>-0.03</formula>
    </cfRule>
  </conditionalFormatting>
  <conditionalFormatting sqref="G8:G50">
    <cfRule type="expression" dxfId="77" priority="1">
      <formula>D8&lt;10</formula>
    </cfRule>
    <cfRule type="cellIs" dxfId="76" priority="2" operator="lessThan">
      <formula>0.8</formula>
    </cfRule>
  </conditionalFormatting>
  <pageMargins left="0.38" right="0.16" top="0.52" bottom="0.36" header="0.3" footer="0.22"/>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5"/>
  <sheetViews>
    <sheetView workbookViewId="0">
      <selection activeCell="B5" sqref="B5"/>
    </sheetView>
  </sheetViews>
  <sheetFormatPr defaultColWidth="9.109375" defaultRowHeight="18" x14ac:dyDescent="0.3"/>
  <cols>
    <col min="1" max="1" width="9.109375" style="3"/>
    <col min="2" max="2" width="18.109375" style="13" customWidth="1"/>
    <col min="3" max="3" width="30.109375" style="14" bestFit="1" customWidth="1"/>
    <col min="4" max="4" width="22.33203125" style="3" customWidth="1"/>
    <col min="5" max="5" width="16.44140625" style="3" customWidth="1"/>
    <col min="6" max="6" width="12.6640625" style="3" customWidth="1"/>
    <col min="7" max="7" width="16.44140625" style="3" customWidth="1"/>
    <col min="8" max="16384" width="9.109375" style="3"/>
  </cols>
  <sheetData>
    <row r="2" spans="2:9" ht="23.4" x14ac:dyDescent="0.3">
      <c r="B2" s="30" t="s">
        <v>496</v>
      </c>
    </row>
    <row r="3" spans="2:9" ht="45" customHeight="1" x14ac:dyDescent="0.3">
      <c r="B3" s="459" t="s">
        <v>497</v>
      </c>
      <c r="C3" s="459"/>
      <c r="D3" s="459"/>
      <c r="E3" s="459"/>
      <c r="F3" s="459"/>
      <c r="G3" s="459"/>
    </row>
    <row r="4" spans="2:9" ht="15" customHeight="1" x14ac:dyDescent="0.3">
      <c r="B4" s="424"/>
      <c r="C4" s="424"/>
      <c r="D4" s="424"/>
      <c r="E4" s="424"/>
      <c r="F4" s="424"/>
      <c r="G4" s="424"/>
    </row>
    <row r="5" spans="2:9" x14ac:dyDescent="0.3">
      <c r="B5" s="28" t="s">
        <v>509</v>
      </c>
    </row>
    <row r="6" spans="2:9" ht="49.5" customHeight="1" x14ac:dyDescent="0.3">
      <c r="B6" s="1"/>
      <c r="C6" s="2"/>
      <c r="D6" s="481" t="s">
        <v>510</v>
      </c>
      <c r="E6" s="498" t="s">
        <v>511</v>
      </c>
      <c r="F6" s="498"/>
      <c r="G6" s="485" t="s">
        <v>489</v>
      </c>
      <c r="H6" s="487" t="s">
        <v>445</v>
      </c>
      <c r="I6" s="489" t="s">
        <v>490</v>
      </c>
    </row>
    <row r="7" spans="2:9" ht="17.25" customHeight="1" thickBot="1" x14ac:dyDescent="0.35">
      <c r="B7" s="4"/>
      <c r="C7" s="5"/>
      <c r="D7" s="482"/>
      <c r="E7" s="425" t="s">
        <v>5</v>
      </c>
      <c r="F7" s="6" t="s">
        <v>502</v>
      </c>
      <c r="G7" s="486"/>
      <c r="H7" s="488"/>
      <c r="I7" s="490"/>
    </row>
    <row r="8" spans="2:9" ht="15" thickTop="1" x14ac:dyDescent="0.3">
      <c r="B8" s="465" t="s">
        <v>447</v>
      </c>
      <c r="C8" s="49" t="s">
        <v>448</v>
      </c>
      <c r="D8" s="147">
        <v>39</v>
      </c>
      <c r="E8" s="147">
        <v>5</v>
      </c>
      <c r="F8" s="51">
        <f>E8/D8</f>
        <v>0.12820512820512819</v>
      </c>
      <c r="G8" s="52">
        <f>F8/$F$14</f>
        <v>0.35897435897435892</v>
      </c>
      <c r="H8" s="252">
        <f t="shared" ref="H8:H17" si="0">F8/$F$17</f>
        <v>0.46570238877931186</v>
      </c>
      <c r="I8" s="252">
        <f t="shared" ref="I8:I17" si="1">F8/$F$15</f>
        <v>0.42062806107749923</v>
      </c>
    </row>
    <row r="9" spans="2:9" ht="14.4" x14ac:dyDescent="0.3">
      <c r="B9" s="466"/>
      <c r="C9" s="89" t="s">
        <v>449</v>
      </c>
      <c r="D9" s="90">
        <v>3</v>
      </c>
      <c r="E9" s="90">
        <v>1</v>
      </c>
      <c r="F9" s="91">
        <f>E9/D9</f>
        <v>0.33333333333333331</v>
      </c>
      <c r="G9" s="138">
        <f t="shared" ref="G9:G17" si="2">F9/$F$14</f>
        <v>0.93333333333333324</v>
      </c>
      <c r="H9" s="252">
        <f t="shared" si="0"/>
        <v>1.2108262108262109</v>
      </c>
      <c r="I9" s="252">
        <f t="shared" si="1"/>
        <v>1.0936329588014981</v>
      </c>
    </row>
    <row r="10" spans="2:9" ht="14.4" x14ac:dyDescent="0.3">
      <c r="B10" s="466"/>
      <c r="C10" s="53" t="s">
        <v>12</v>
      </c>
      <c r="D10" s="83">
        <v>45</v>
      </c>
      <c r="E10" s="83">
        <v>5</v>
      </c>
      <c r="F10" s="55">
        <f t="shared" ref="F10:F50" si="3">E10/D10</f>
        <v>0.1111111111111111</v>
      </c>
      <c r="G10" s="56">
        <f t="shared" si="2"/>
        <v>0.31111111111111106</v>
      </c>
      <c r="H10" s="252">
        <f t="shared" si="0"/>
        <v>0.40360873694207028</v>
      </c>
      <c r="I10" s="252">
        <f t="shared" si="1"/>
        <v>0.36454431960049938</v>
      </c>
    </row>
    <row r="11" spans="2:9" ht="14.4" x14ac:dyDescent="0.3">
      <c r="B11" s="466"/>
      <c r="C11" s="53" t="s">
        <v>450</v>
      </c>
      <c r="D11" s="83">
        <v>33</v>
      </c>
      <c r="E11" s="83">
        <v>9</v>
      </c>
      <c r="F11" s="55">
        <f t="shared" si="3"/>
        <v>0.27272727272727271</v>
      </c>
      <c r="G11" s="56">
        <f t="shared" si="2"/>
        <v>0.76363636363636356</v>
      </c>
      <c r="H11" s="252">
        <f t="shared" si="0"/>
        <v>0.99067599067599066</v>
      </c>
      <c r="I11" s="252">
        <f t="shared" si="1"/>
        <v>0.89479060265577115</v>
      </c>
    </row>
    <row r="12" spans="2:9" ht="14.4" x14ac:dyDescent="0.3">
      <c r="B12" s="466"/>
      <c r="C12" s="53" t="s">
        <v>13</v>
      </c>
      <c r="D12" s="83">
        <v>300</v>
      </c>
      <c r="E12" s="83">
        <v>84</v>
      </c>
      <c r="F12" s="55">
        <f t="shared" si="3"/>
        <v>0.28000000000000003</v>
      </c>
      <c r="G12" s="56">
        <f t="shared" si="2"/>
        <v>0.78400000000000003</v>
      </c>
      <c r="H12" s="252">
        <f t="shared" si="0"/>
        <v>1.0170940170940173</v>
      </c>
      <c r="I12" s="252">
        <f t="shared" si="1"/>
        <v>0.91865168539325848</v>
      </c>
    </row>
    <row r="13" spans="2:9" ht="14.4" x14ac:dyDescent="0.3">
      <c r="B13" s="466"/>
      <c r="C13" s="89" t="s">
        <v>451</v>
      </c>
      <c r="D13" s="90">
        <v>66</v>
      </c>
      <c r="E13" s="90">
        <v>21</v>
      </c>
      <c r="F13" s="91">
        <f t="shared" si="3"/>
        <v>0.31818181818181818</v>
      </c>
      <c r="G13" s="138">
        <f t="shared" si="2"/>
        <v>0.89090909090909087</v>
      </c>
      <c r="H13" s="252">
        <f t="shared" si="0"/>
        <v>1.1557886557886559</v>
      </c>
      <c r="I13" s="252">
        <f t="shared" si="1"/>
        <v>1.0439223697650664</v>
      </c>
    </row>
    <row r="14" spans="2:9" ht="14.4" x14ac:dyDescent="0.3">
      <c r="B14" s="466"/>
      <c r="C14" s="34" t="s">
        <v>15</v>
      </c>
      <c r="D14" s="35">
        <v>14</v>
      </c>
      <c r="E14" s="35">
        <v>5</v>
      </c>
      <c r="F14" s="36">
        <f t="shared" si="3"/>
        <v>0.35714285714285715</v>
      </c>
      <c r="G14" s="136">
        <f t="shared" si="2"/>
        <v>1</v>
      </c>
      <c r="H14" s="252">
        <f t="shared" si="0"/>
        <v>1.2973137973137974</v>
      </c>
      <c r="I14" s="252">
        <f t="shared" si="1"/>
        <v>1.1717495987158908</v>
      </c>
    </row>
    <row r="15" spans="2:9" ht="14.4" x14ac:dyDescent="0.3">
      <c r="B15" s="466"/>
      <c r="C15" s="89" t="s">
        <v>16</v>
      </c>
      <c r="D15" s="90">
        <v>292</v>
      </c>
      <c r="E15" s="90">
        <v>89</v>
      </c>
      <c r="F15" s="91">
        <f t="shared" si="3"/>
        <v>0.3047945205479452</v>
      </c>
      <c r="G15" s="138">
        <f t="shared" si="2"/>
        <v>0.85342465753424657</v>
      </c>
      <c r="H15" s="252">
        <f t="shared" si="0"/>
        <v>1.1071595831869805</v>
      </c>
      <c r="I15" s="252">
        <f t="shared" si="1"/>
        <v>1</v>
      </c>
    </row>
    <row r="16" spans="2:9" ht="14.4" x14ac:dyDescent="0.3">
      <c r="B16" s="466"/>
      <c r="C16" s="53" t="s">
        <v>20</v>
      </c>
      <c r="D16" s="83">
        <v>58</v>
      </c>
      <c r="E16" s="83">
        <v>15</v>
      </c>
      <c r="F16" s="55">
        <f t="shared" si="3"/>
        <v>0.25862068965517243</v>
      </c>
      <c r="G16" s="56">
        <f t="shared" si="2"/>
        <v>0.72413793103448276</v>
      </c>
      <c r="H16" s="252">
        <f t="shared" si="0"/>
        <v>0.93943412908930168</v>
      </c>
      <c r="I16" s="252">
        <f t="shared" si="1"/>
        <v>0.84850833010461069</v>
      </c>
    </row>
    <row r="17" spans="2:9" ht="15" thickBot="1" x14ac:dyDescent="0.35">
      <c r="B17" s="467"/>
      <c r="C17" s="148" t="s">
        <v>37</v>
      </c>
      <c r="D17" s="149">
        <f>SUM(D8:D16)</f>
        <v>850</v>
      </c>
      <c r="E17" s="149">
        <f>SUM(E8:E16)</f>
        <v>234</v>
      </c>
      <c r="F17" s="150">
        <f t="shared" si="3"/>
        <v>0.2752941176470588</v>
      </c>
      <c r="G17" s="151">
        <f t="shared" si="2"/>
        <v>0.77082352941176457</v>
      </c>
      <c r="H17" s="253">
        <f t="shared" si="0"/>
        <v>1</v>
      </c>
      <c r="I17" s="254">
        <f t="shared" si="1"/>
        <v>0.90321216126900195</v>
      </c>
    </row>
    <row r="18" spans="2:9" ht="15" thickTop="1" x14ac:dyDescent="0.3">
      <c r="B18" s="476" t="s">
        <v>452</v>
      </c>
      <c r="C18" s="71" t="s">
        <v>25</v>
      </c>
      <c r="D18" s="162">
        <v>509</v>
      </c>
      <c r="E18" s="162">
        <v>139</v>
      </c>
      <c r="F18" s="73">
        <f t="shared" si="3"/>
        <v>0.2730844793713163</v>
      </c>
      <c r="G18" s="74">
        <f>F18/$F$19</f>
        <v>0.94392243956607158</v>
      </c>
      <c r="H18" s="255">
        <f>F18/$F$21</f>
        <v>0.98685464219162378</v>
      </c>
    </row>
    <row r="19" spans="2:9" ht="14.4" x14ac:dyDescent="0.3">
      <c r="B19" s="477"/>
      <c r="C19" s="34" t="s">
        <v>24</v>
      </c>
      <c r="D19" s="35">
        <v>318</v>
      </c>
      <c r="E19" s="35">
        <v>92</v>
      </c>
      <c r="F19" s="36">
        <f t="shared" si="3"/>
        <v>0.28930817610062892</v>
      </c>
      <c r="G19" s="136">
        <f t="shared" ref="G19:G21" si="4">F19/$F$19</f>
        <v>1</v>
      </c>
      <c r="H19" s="256">
        <f>F19/$F$21</f>
        <v>1.0454827651361784</v>
      </c>
    </row>
    <row r="20" spans="2:9" ht="14.4" x14ac:dyDescent="0.3">
      <c r="B20" s="477"/>
      <c r="C20" s="53" t="s">
        <v>453</v>
      </c>
      <c r="D20" s="83">
        <v>15</v>
      </c>
      <c r="E20" s="83">
        <v>2</v>
      </c>
      <c r="F20" s="55">
        <f t="shared" si="3"/>
        <v>0.13333333333333333</v>
      </c>
      <c r="G20" s="56">
        <f t="shared" si="4"/>
        <v>0.46086956521739131</v>
      </c>
      <c r="H20" s="256">
        <f>F20/$F$21</f>
        <v>0.48183118741058656</v>
      </c>
    </row>
    <row r="21" spans="2:9" ht="15" thickBot="1" x14ac:dyDescent="0.35">
      <c r="B21" s="478"/>
      <c r="C21" s="153" t="s">
        <v>37</v>
      </c>
      <c r="D21" s="154">
        <f>SUM(D18:D20)</f>
        <v>842</v>
      </c>
      <c r="E21" s="154">
        <f>SUM(E18:E20)</f>
        <v>233</v>
      </c>
      <c r="F21" s="155">
        <f t="shared" si="3"/>
        <v>0.27672209026128264</v>
      </c>
      <c r="G21" s="156">
        <f t="shared" si="4"/>
        <v>0.95649592068573785</v>
      </c>
      <c r="H21" s="253">
        <f>F21/$F$21</f>
        <v>1</v>
      </c>
    </row>
    <row r="22" spans="2:9" ht="15" thickTop="1" x14ac:dyDescent="0.3">
      <c r="B22" s="465" t="s">
        <v>454</v>
      </c>
      <c r="C22" s="49" t="s">
        <v>455</v>
      </c>
      <c r="D22" s="147">
        <v>207</v>
      </c>
      <c r="E22" s="147">
        <v>36</v>
      </c>
      <c r="F22" s="51">
        <f t="shared" si="3"/>
        <v>0.17391304347826086</v>
      </c>
      <c r="G22" s="52">
        <f>F22/$F$26</f>
        <v>0.4869565217391304</v>
      </c>
      <c r="H22" s="255">
        <f t="shared" ref="H22:H29" si="5">F22/$F$29</f>
        <v>0.62593703148425783</v>
      </c>
    </row>
    <row r="23" spans="2:9" ht="14.4" x14ac:dyDescent="0.3">
      <c r="B23" s="474"/>
      <c r="C23" s="41" t="s">
        <v>456</v>
      </c>
      <c r="D23" s="112">
        <v>364</v>
      </c>
      <c r="E23" s="112">
        <v>119</v>
      </c>
      <c r="F23" s="43">
        <f t="shared" si="3"/>
        <v>0.32692307692307693</v>
      </c>
      <c r="G23" s="44">
        <f t="shared" ref="G23:G29" si="6">F23/$F$26</f>
        <v>0.91538461538461535</v>
      </c>
      <c r="H23" s="256">
        <f t="shared" si="5"/>
        <v>1.1766412466843501</v>
      </c>
    </row>
    <row r="24" spans="2:9" ht="14.4" x14ac:dyDescent="0.3">
      <c r="B24" s="474"/>
      <c r="C24" s="53" t="s">
        <v>457</v>
      </c>
      <c r="D24" s="83">
        <v>117</v>
      </c>
      <c r="E24" s="83">
        <v>29</v>
      </c>
      <c r="F24" s="55">
        <f t="shared" si="3"/>
        <v>0.24786324786324787</v>
      </c>
      <c r="G24" s="56">
        <f t="shared" si="6"/>
        <v>0.69401709401709399</v>
      </c>
      <c r="H24" s="256">
        <f t="shared" si="5"/>
        <v>0.89209401709401703</v>
      </c>
    </row>
    <row r="25" spans="2:9" ht="14.4" x14ac:dyDescent="0.3">
      <c r="B25" s="474"/>
      <c r="C25" s="101" t="s">
        <v>458</v>
      </c>
      <c r="D25" s="102">
        <v>80</v>
      </c>
      <c r="E25" s="102">
        <v>28</v>
      </c>
      <c r="F25" s="103">
        <f t="shared" si="3"/>
        <v>0.35</v>
      </c>
      <c r="G25" s="137">
        <f t="shared" si="6"/>
        <v>0.97999999999999987</v>
      </c>
      <c r="H25" s="256">
        <f t="shared" si="5"/>
        <v>1.2596982758620687</v>
      </c>
    </row>
    <row r="26" spans="2:9" ht="14.4" x14ac:dyDescent="0.3">
      <c r="B26" s="474"/>
      <c r="C26" s="34" t="s">
        <v>459</v>
      </c>
      <c r="D26" s="35">
        <v>42</v>
      </c>
      <c r="E26" s="35">
        <v>15</v>
      </c>
      <c r="F26" s="36">
        <f t="shared" si="3"/>
        <v>0.35714285714285715</v>
      </c>
      <c r="G26" s="136">
        <f t="shared" si="6"/>
        <v>1</v>
      </c>
      <c r="H26" s="256">
        <f t="shared" si="5"/>
        <v>1.2854064039408866</v>
      </c>
    </row>
    <row r="27" spans="2:9" ht="14.4" x14ac:dyDescent="0.3">
      <c r="B27" s="474"/>
      <c r="C27" s="53" t="s">
        <v>460</v>
      </c>
      <c r="D27" s="83">
        <v>17</v>
      </c>
      <c r="E27" s="83">
        <v>3</v>
      </c>
      <c r="F27" s="55">
        <f t="shared" si="3"/>
        <v>0.17647058823529413</v>
      </c>
      <c r="G27" s="56">
        <f t="shared" si="6"/>
        <v>0.49411764705882355</v>
      </c>
      <c r="H27" s="256">
        <f t="shared" si="5"/>
        <v>0.63514198782961462</v>
      </c>
    </row>
    <row r="28" spans="2:9" ht="14.4" x14ac:dyDescent="0.3">
      <c r="B28" s="474"/>
      <c r="C28" s="53" t="s">
        <v>461</v>
      </c>
      <c r="D28" s="83">
        <v>8</v>
      </c>
      <c r="E28" s="83">
        <v>2</v>
      </c>
      <c r="F28" s="55">
        <f t="shared" si="3"/>
        <v>0.25</v>
      </c>
      <c r="G28" s="56">
        <f t="shared" si="6"/>
        <v>0.7</v>
      </c>
      <c r="H28" s="256">
        <f t="shared" si="5"/>
        <v>0.89978448275862066</v>
      </c>
    </row>
    <row r="29" spans="2:9" ht="15" thickBot="1" x14ac:dyDescent="0.35">
      <c r="B29" s="475"/>
      <c r="C29" s="148" t="s">
        <v>37</v>
      </c>
      <c r="D29" s="149">
        <f>SUM(D22:D28)</f>
        <v>835</v>
      </c>
      <c r="E29" s="149">
        <f>SUM(E22:E28)</f>
        <v>232</v>
      </c>
      <c r="F29" s="150">
        <f t="shared" si="3"/>
        <v>0.27784431137724552</v>
      </c>
      <c r="G29" s="151">
        <f t="shared" si="6"/>
        <v>0.77796407185628746</v>
      </c>
      <c r="H29" s="253">
        <f t="shared" si="5"/>
        <v>1</v>
      </c>
    </row>
    <row r="30" spans="2:9" ht="15" customHeight="1" thickTop="1" x14ac:dyDescent="0.3">
      <c r="B30" s="476" t="s">
        <v>462</v>
      </c>
      <c r="C30" s="10" t="s">
        <v>491</v>
      </c>
      <c r="D30" s="152">
        <v>54</v>
      </c>
      <c r="E30" s="152">
        <v>15</v>
      </c>
      <c r="F30" s="12">
        <f t="shared" si="3"/>
        <v>0.27777777777777779</v>
      </c>
      <c r="G30" s="32">
        <f>F30/$F$30</f>
        <v>1</v>
      </c>
      <c r="H30" s="255">
        <f>F30/$F$32</f>
        <v>1.0061993323795899</v>
      </c>
    </row>
    <row r="31" spans="2:9" ht="15" customHeight="1" x14ac:dyDescent="0.3">
      <c r="B31" s="479"/>
      <c r="C31" s="125" t="s">
        <v>492</v>
      </c>
      <c r="D31" s="126">
        <v>790</v>
      </c>
      <c r="E31" s="127">
        <v>218</v>
      </c>
      <c r="F31" s="128">
        <f t="shared" si="3"/>
        <v>0.27594936708860762</v>
      </c>
      <c r="G31" s="163">
        <f t="shared" ref="G31:G32" si="7">F31/$F$30</f>
        <v>0.99341772151898744</v>
      </c>
      <c r="H31" s="256">
        <f>F31/$F$32</f>
        <v>0.99957624816645851</v>
      </c>
    </row>
    <row r="32" spans="2:9" ht="15.75" customHeight="1" thickBot="1" x14ac:dyDescent="0.35">
      <c r="B32" s="480"/>
      <c r="C32" s="164" t="s">
        <v>37</v>
      </c>
      <c r="D32" s="165">
        <f>SUM(D30:D31)</f>
        <v>844</v>
      </c>
      <c r="E32" s="165">
        <f>SUM(E30:E31)</f>
        <v>233</v>
      </c>
      <c r="F32" s="166">
        <f t="shared" si="3"/>
        <v>0.27606635071090047</v>
      </c>
      <c r="G32" s="167">
        <f t="shared" si="7"/>
        <v>0.99383886255924159</v>
      </c>
      <c r="H32" s="253">
        <f>F32/$F$32</f>
        <v>1</v>
      </c>
    </row>
    <row r="33" spans="2:8" ht="15" customHeight="1" thickTop="1" x14ac:dyDescent="0.3">
      <c r="B33" s="465" t="s">
        <v>465</v>
      </c>
      <c r="C33" s="10" t="s">
        <v>466</v>
      </c>
      <c r="D33" s="152">
        <v>443</v>
      </c>
      <c r="E33" s="152">
        <v>129</v>
      </c>
      <c r="F33" s="12">
        <f t="shared" si="3"/>
        <v>0.29119638826185101</v>
      </c>
      <c r="G33" s="32">
        <f>F33/$F$33</f>
        <v>1</v>
      </c>
      <c r="H33" s="255">
        <f>F33/$F$35</f>
        <v>1.0498067216307074</v>
      </c>
    </row>
    <row r="34" spans="2:8" ht="15" customHeight="1" x14ac:dyDescent="0.3">
      <c r="B34" s="474"/>
      <c r="C34" s="41" t="s">
        <v>467</v>
      </c>
      <c r="D34" s="112">
        <v>397</v>
      </c>
      <c r="E34" s="112">
        <v>104</v>
      </c>
      <c r="F34" s="43">
        <f t="shared" si="3"/>
        <v>0.26196473551637278</v>
      </c>
      <c r="G34" s="44">
        <f t="shared" ref="G34:G35" si="8">F34/$F$33</f>
        <v>0.89961533204459798</v>
      </c>
      <c r="H34" s="256">
        <f>F34/$F$35</f>
        <v>0.94442222246245977</v>
      </c>
    </row>
    <row r="35" spans="2:8" ht="15.75" customHeight="1" thickBot="1" x14ac:dyDescent="0.35">
      <c r="B35" s="475"/>
      <c r="C35" s="45" t="s">
        <v>37</v>
      </c>
      <c r="D35" s="46">
        <f>SUM(D33:D34)</f>
        <v>840</v>
      </c>
      <c r="E35" s="46">
        <f>SUM(E33:E34)</f>
        <v>233</v>
      </c>
      <c r="F35" s="47">
        <f t="shared" si="3"/>
        <v>0.27738095238095239</v>
      </c>
      <c r="G35" s="48">
        <f t="shared" si="8"/>
        <v>0.95255629383536367</v>
      </c>
      <c r="H35" s="253">
        <f>F35/$F$32</f>
        <v>1.0047619047619047</v>
      </c>
    </row>
    <row r="36" spans="2:8" ht="15" customHeight="1" thickTop="1" x14ac:dyDescent="0.3">
      <c r="B36" s="476" t="s">
        <v>468</v>
      </c>
      <c r="C36" s="49" t="s">
        <v>469</v>
      </c>
      <c r="D36" s="147">
        <v>79</v>
      </c>
      <c r="E36" s="147">
        <v>11</v>
      </c>
      <c r="F36" s="51">
        <f t="shared" si="3"/>
        <v>0.13924050632911392</v>
      </c>
      <c r="G36" s="52">
        <f>F36/$F$37</f>
        <v>0.47730642034439497</v>
      </c>
      <c r="H36" s="256">
        <f>F36/$F$38</f>
        <v>0.501982941272342</v>
      </c>
    </row>
    <row r="37" spans="2:8" ht="15" customHeight="1" x14ac:dyDescent="0.3">
      <c r="B37" s="479"/>
      <c r="C37" s="7" t="s">
        <v>470</v>
      </c>
      <c r="D37" s="8">
        <f>D38-D36</f>
        <v>761</v>
      </c>
      <c r="E37" s="24">
        <f>E38-E36</f>
        <v>222</v>
      </c>
      <c r="F37" s="9">
        <f t="shared" si="3"/>
        <v>0.29172141918528255</v>
      </c>
      <c r="G37" s="31">
        <f t="shared" ref="G37:G38" si="9">F37/$F$37</f>
        <v>1</v>
      </c>
      <c r="H37" s="256">
        <f>F37/$F$38</f>
        <v>1.0516995369769842</v>
      </c>
    </row>
    <row r="38" spans="2:8" ht="15.75" customHeight="1" thickBot="1" x14ac:dyDescent="0.35">
      <c r="B38" s="480"/>
      <c r="C38" s="153" t="s">
        <v>37</v>
      </c>
      <c r="D38" s="154">
        <v>840</v>
      </c>
      <c r="E38" s="160">
        <v>233</v>
      </c>
      <c r="F38" s="155">
        <f t="shared" si="3"/>
        <v>0.27738095238095239</v>
      </c>
      <c r="G38" s="156">
        <f t="shared" si="9"/>
        <v>0.95084191334191326</v>
      </c>
      <c r="H38" s="253">
        <f>F38/$F$38</f>
        <v>1</v>
      </c>
    </row>
    <row r="39" spans="2:8" ht="15" customHeight="1" thickTop="1" x14ac:dyDescent="0.3">
      <c r="B39" s="465" t="s">
        <v>471</v>
      </c>
      <c r="C39" s="49" t="s">
        <v>472</v>
      </c>
      <c r="D39" s="147">
        <v>71</v>
      </c>
      <c r="E39" s="147">
        <v>6</v>
      </c>
      <c r="F39" s="51">
        <f t="shared" si="3"/>
        <v>8.4507042253521125E-2</v>
      </c>
      <c r="G39" s="52">
        <f>F39/$F$40</f>
        <v>0.28628156604827204</v>
      </c>
      <c r="H39" s="256">
        <f>F39/$F$41</f>
        <v>0.3046605815148401</v>
      </c>
    </row>
    <row r="40" spans="2:8" ht="15" customHeight="1" x14ac:dyDescent="0.3">
      <c r="B40" s="474"/>
      <c r="C40" s="7" t="s">
        <v>473</v>
      </c>
      <c r="D40" s="8">
        <f>D41-D39</f>
        <v>769</v>
      </c>
      <c r="E40" s="24">
        <f>E41-E39</f>
        <v>227</v>
      </c>
      <c r="F40" s="9">
        <f t="shared" si="3"/>
        <v>0.29518855656697007</v>
      </c>
      <c r="G40" s="31">
        <f t="shared" ref="G40:G41" si="10">F40/$F$40</f>
        <v>1</v>
      </c>
      <c r="H40" s="256">
        <f>F40/$F$41</f>
        <v>1.064199088052596</v>
      </c>
    </row>
    <row r="41" spans="2:8" ht="15.75" customHeight="1" thickBot="1" x14ac:dyDescent="0.35">
      <c r="B41" s="475"/>
      <c r="C41" s="157" t="s">
        <v>37</v>
      </c>
      <c r="D41" s="158">
        <v>840</v>
      </c>
      <c r="E41" s="161">
        <v>233</v>
      </c>
      <c r="F41" s="159">
        <f t="shared" si="3"/>
        <v>0.27738095238095239</v>
      </c>
      <c r="G41" s="62">
        <f t="shared" si="10"/>
        <v>0.93967379903503256</v>
      </c>
      <c r="H41" s="253">
        <f>F41/$F$41</f>
        <v>1</v>
      </c>
    </row>
    <row r="42" spans="2:8" ht="15" customHeight="1" thickTop="1" x14ac:dyDescent="0.3">
      <c r="B42" s="476" t="s">
        <v>474</v>
      </c>
      <c r="C42" s="49" t="s">
        <v>475</v>
      </c>
      <c r="D42" s="147">
        <v>21</v>
      </c>
      <c r="E42" s="147">
        <v>4</v>
      </c>
      <c r="F42" s="51">
        <f t="shared" si="3"/>
        <v>0.19047619047619047</v>
      </c>
      <c r="G42" s="52">
        <f>F42/$F$43</f>
        <v>0.68122270742358071</v>
      </c>
      <c r="H42" s="256">
        <f>F42/$F$44</f>
        <v>0.68669527896995697</v>
      </c>
    </row>
    <row r="43" spans="2:8" ht="15" customHeight="1" x14ac:dyDescent="0.3">
      <c r="B43" s="479"/>
      <c r="C43" s="7" t="s">
        <v>476</v>
      </c>
      <c r="D43" s="8">
        <f>D44-D42</f>
        <v>819</v>
      </c>
      <c r="E43" s="24">
        <f>E44-E42</f>
        <v>229</v>
      </c>
      <c r="F43" s="9">
        <f t="shared" si="3"/>
        <v>0.27960927960927962</v>
      </c>
      <c r="G43" s="31">
        <f t="shared" ref="G43:G44" si="11">F43/$F$43</f>
        <v>1</v>
      </c>
      <c r="H43" s="256">
        <f>F43/$F$44</f>
        <v>1.0080334543853857</v>
      </c>
    </row>
    <row r="44" spans="2:8" ht="15.75" customHeight="1" thickBot="1" x14ac:dyDescent="0.35">
      <c r="B44" s="480"/>
      <c r="C44" s="153" t="s">
        <v>37</v>
      </c>
      <c r="D44" s="154">
        <v>840</v>
      </c>
      <c r="E44" s="160">
        <v>233</v>
      </c>
      <c r="F44" s="155">
        <f t="shared" si="3"/>
        <v>0.27738095238095239</v>
      </c>
      <c r="G44" s="156">
        <f t="shared" si="11"/>
        <v>0.9920305676855895</v>
      </c>
      <c r="H44" s="253">
        <f>F44/$F$44</f>
        <v>1</v>
      </c>
    </row>
    <row r="45" spans="2:8" ht="15" customHeight="1" thickTop="1" x14ac:dyDescent="0.3">
      <c r="B45" s="465" t="s">
        <v>477</v>
      </c>
      <c r="C45" s="49" t="s">
        <v>478</v>
      </c>
      <c r="D45" s="147">
        <v>14</v>
      </c>
      <c r="E45" s="147">
        <v>2</v>
      </c>
      <c r="F45" s="51">
        <f t="shared" si="3"/>
        <v>0.14285714285714285</v>
      </c>
      <c r="G45" s="52">
        <f>F45/$F$46</f>
        <v>0.51082251082251084</v>
      </c>
      <c r="H45" s="256">
        <f>F45/$F$44</f>
        <v>0.51502145922746778</v>
      </c>
    </row>
    <row r="46" spans="2:8" ht="15" customHeight="1" x14ac:dyDescent="0.3">
      <c r="B46" s="474"/>
      <c r="C46" s="7" t="s">
        <v>479</v>
      </c>
      <c r="D46" s="8">
        <f>D47-D45</f>
        <v>826</v>
      </c>
      <c r="E46" s="24">
        <f>E47-E45</f>
        <v>231</v>
      </c>
      <c r="F46" s="9">
        <f t="shared" si="3"/>
        <v>0.27966101694915252</v>
      </c>
      <c r="G46" s="31">
        <f>F46/$F$46</f>
        <v>1</v>
      </c>
      <c r="H46" s="256">
        <f>F46/$F$44</f>
        <v>1.0082199752673309</v>
      </c>
    </row>
    <row r="47" spans="2:8" ht="15.75" customHeight="1" thickBot="1" x14ac:dyDescent="0.35">
      <c r="B47" s="475"/>
      <c r="C47" s="45" t="s">
        <v>37</v>
      </c>
      <c r="D47" s="158">
        <v>840</v>
      </c>
      <c r="E47" s="161">
        <v>233</v>
      </c>
      <c r="F47" s="159">
        <f t="shared" si="3"/>
        <v>0.27738095238095239</v>
      </c>
      <c r="G47" s="62">
        <f>F47/$F$46</f>
        <v>0.99184704184704198</v>
      </c>
      <c r="H47" s="253">
        <f>F47/$F$47</f>
        <v>1</v>
      </c>
    </row>
    <row r="48" spans="2:8" ht="15" thickTop="1" x14ac:dyDescent="0.3">
      <c r="B48" s="465" t="s">
        <v>480</v>
      </c>
      <c r="C48" s="49" t="s">
        <v>57</v>
      </c>
      <c r="D48" s="50">
        <v>3</v>
      </c>
      <c r="E48" s="50">
        <v>0</v>
      </c>
      <c r="F48" s="51">
        <f t="shared" si="3"/>
        <v>0</v>
      </c>
      <c r="G48" s="52">
        <f>F48/$G$40</f>
        <v>0</v>
      </c>
      <c r="H48" s="256">
        <f>F48/$F$44</f>
        <v>0</v>
      </c>
    </row>
    <row r="49" spans="2:10" ht="14.4" x14ac:dyDescent="0.3">
      <c r="B49" s="474"/>
      <c r="C49" s="21" t="s">
        <v>481</v>
      </c>
      <c r="D49" s="22">
        <v>837</v>
      </c>
      <c r="E49" s="22">
        <v>233</v>
      </c>
      <c r="F49" s="23">
        <f t="shared" si="3"/>
        <v>0.27837514934289126</v>
      </c>
      <c r="G49" s="33">
        <f t="shared" ref="G49:G50" si="12">F49/$G$40</f>
        <v>0.27837514934289126</v>
      </c>
      <c r="H49" s="256">
        <f>F49/$F$44</f>
        <v>1.0035842293906809</v>
      </c>
    </row>
    <row r="50" spans="2:10" ht="15" thickBot="1" x14ac:dyDescent="0.35">
      <c r="B50" s="475"/>
      <c r="C50" s="45" t="s">
        <v>37</v>
      </c>
      <c r="D50" s="46">
        <f t="shared" ref="D50:E50" si="13">SUM(D48:D49)</f>
        <v>840</v>
      </c>
      <c r="E50" s="46">
        <f t="shared" si="13"/>
        <v>233</v>
      </c>
      <c r="F50" s="47">
        <f t="shared" si="3"/>
        <v>0.27738095238095239</v>
      </c>
      <c r="G50" s="48">
        <f t="shared" si="12"/>
        <v>0.27738095238095239</v>
      </c>
      <c r="H50" s="253">
        <f>F50/$F$50</f>
        <v>1</v>
      </c>
    </row>
    <row r="51" spans="2:10" ht="16.5" customHeight="1" thickTop="1" x14ac:dyDescent="0.3">
      <c r="B51" s="426" t="s">
        <v>493</v>
      </c>
      <c r="C51" s="426"/>
      <c r="D51" s="426"/>
      <c r="E51" s="426"/>
      <c r="F51" s="426"/>
      <c r="G51" s="426"/>
      <c r="H51" s="37"/>
      <c r="I51" s="37"/>
      <c r="J51" s="37"/>
    </row>
    <row r="52" spans="2:10" ht="19.5" customHeight="1" x14ac:dyDescent="0.3">
      <c r="B52" s="491" t="s">
        <v>512</v>
      </c>
      <c r="C52" s="491"/>
      <c r="D52" s="491"/>
      <c r="E52" s="491"/>
      <c r="F52" s="491"/>
      <c r="G52" s="491"/>
      <c r="H52" s="37"/>
      <c r="I52" s="37"/>
      <c r="J52" s="37"/>
    </row>
    <row r="53" spans="2:10" ht="18.75" customHeight="1" x14ac:dyDescent="0.3">
      <c r="B53" s="491" t="s">
        <v>513</v>
      </c>
      <c r="C53" s="491"/>
      <c r="D53" s="491"/>
      <c r="E53" s="491"/>
      <c r="F53" s="491"/>
      <c r="G53" s="491"/>
      <c r="H53" s="37"/>
      <c r="I53" s="37"/>
      <c r="J53" s="37"/>
    </row>
    <row r="54" spans="2:10" ht="33" customHeight="1" x14ac:dyDescent="0.3">
      <c r="B54" s="437" t="s">
        <v>46</v>
      </c>
      <c r="C54" s="437"/>
      <c r="D54" s="437"/>
      <c r="E54" s="437"/>
      <c r="F54" s="437"/>
      <c r="G54" s="437"/>
      <c r="H54" s="37"/>
      <c r="I54" s="37"/>
      <c r="J54" s="37"/>
    </row>
    <row r="55" spans="2:10" ht="30" customHeight="1" x14ac:dyDescent="0.3">
      <c r="B55" s="437" t="s">
        <v>506</v>
      </c>
      <c r="C55" s="437"/>
      <c r="D55" s="437"/>
      <c r="E55" s="437"/>
      <c r="F55" s="437"/>
      <c r="G55" s="437"/>
    </row>
  </sheetData>
  <mergeCells count="20">
    <mergeCell ref="B48:B50"/>
    <mergeCell ref="B54:G54"/>
    <mergeCell ref="H6:H7"/>
    <mergeCell ref="I6:I7"/>
    <mergeCell ref="B55:G55"/>
    <mergeCell ref="B45:B47"/>
    <mergeCell ref="B22:B29"/>
    <mergeCell ref="B30:B32"/>
    <mergeCell ref="B33:B35"/>
    <mergeCell ref="B36:B38"/>
    <mergeCell ref="B39:B41"/>
    <mergeCell ref="B42:B44"/>
    <mergeCell ref="B52:G52"/>
    <mergeCell ref="B53:G53"/>
    <mergeCell ref="B18:B21"/>
    <mergeCell ref="B3:G3"/>
    <mergeCell ref="D6:D7"/>
    <mergeCell ref="E6:F6"/>
    <mergeCell ref="G6:G7"/>
    <mergeCell ref="B8:B17"/>
  </mergeCells>
  <pageMargins left="0.56999999999999995" right="0.46" top="0.54" bottom="0.36" header="0.3" footer="0.19"/>
  <pageSetup scale="80" orientation="portrait" r:id="rId1"/>
  <ignoredErrors>
    <ignoredError sqref="D50:E5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0"/>
  <sheetViews>
    <sheetView topLeftCell="A49" zoomScaleNormal="100" workbookViewId="0">
      <selection activeCell="B5" sqref="B5:H60"/>
    </sheetView>
  </sheetViews>
  <sheetFormatPr defaultColWidth="9.109375" defaultRowHeight="18" x14ac:dyDescent="0.3"/>
  <cols>
    <col min="1" max="1" width="9.109375" style="3"/>
    <col min="2" max="2" width="18.109375" style="13" customWidth="1"/>
    <col min="3" max="3" width="30" style="14" customWidth="1"/>
    <col min="4" max="4" width="20" style="3" customWidth="1"/>
    <col min="5" max="5" width="14" style="3" customWidth="1"/>
    <col min="6" max="6" width="11.33203125" style="3" customWidth="1"/>
    <col min="7" max="7" width="13.88671875" style="3" customWidth="1"/>
    <col min="8" max="8" width="9.109375" style="3"/>
    <col min="9" max="9" width="8" style="3" customWidth="1"/>
    <col min="10" max="10" width="0" style="3" hidden="1" customWidth="1"/>
    <col min="11" max="16384" width="9.109375" style="3"/>
  </cols>
  <sheetData>
    <row r="2" spans="2:14" ht="23.4" x14ac:dyDescent="0.3">
      <c r="B2" s="30" t="s">
        <v>496</v>
      </c>
    </row>
    <row r="3" spans="2:14" ht="48.75" customHeight="1" x14ac:dyDescent="0.3">
      <c r="B3" s="459" t="s">
        <v>497</v>
      </c>
      <c r="C3" s="459"/>
      <c r="D3" s="459"/>
      <c r="E3" s="459"/>
      <c r="F3" s="459"/>
      <c r="G3" s="459"/>
    </row>
    <row r="4" spans="2:14" ht="15" customHeight="1" x14ac:dyDescent="0.3"/>
    <row r="5" spans="2:14" ht="18.600000000000001" thickBot="1" x14ac:dyDescent="0.35">
      <c r="B5" s="28" t="s">
        <v>509</v>
      </c>
    </row>
    <row r="6" spans="2:14" ht="63" customHeight="1" thickTop="1" x14ac:dyDescent="0.3">
      <c r="B6" s="18"/>
      <c r="C6" s="19"/>
      <c r="D6" s="460" t="s">
        <v>510</v>
      </c>
      <c r="E6" s="462" t="s">
        <v>511</v>
      </c>
      <c r="F6" s="463"/>
      <c r="G6" s="492" t="s">
        <v>501</v>
      </c>
      <c r="H6" s="470" t="s">
        <v>444</v>
      </c>
      <c r="J6" s="489" t="s">
        <v>514</v>
      </c>
    </row>
    <row r="7" spans="2:14" ht="28.5" customHeight="1" thickBot="1" x14ac:dyDescent="0.35">
      <c r="B7" s="20"/>
      <c r="C7" s="5"/>
      <c r="D7" s="461"/>
      <c r="E7" s="425" t="s">
        <v>5</v>
      </c>
      <c r="F7" s="6" t="s">
        <v>502</v>
      </c>
      <c r="G7" s="493"/>
      <c r="H7" s="471"/>
      <c r="J7" s="489"/>
    </row>
    <row r="8" spans="2:14" ht="15" thickTop="1" x14ac:dyDescent="0.3">
      <c r="B8" s="465" t="s">
        <v>447</v>
      </c>
      <c r="C8" s="76" t="s">
        <v>448</v>
      </c>
      <c r="D8" s="77">
        <v>38</v>
      </c>
      <c r="E8" s="77">
        <v>7</v>
      </c>
      <c r="F8" s="78">
        <f>E8/D8</f>
        <v>0.18421052631578946</v>
      </c>
      <c r="G8" s="377">
        <f>F8/MAX($F$8:$F$17)</f>
        <v>0.55263157894736847</v>
      </c>
      <c r="H8" s="344">
        <f t="shared" ref="H8:H16" si="0">F8-$F$17</f>
        <v>-0.10388471177944861</v>
      </c>
      <c r="J8" s="258">
        <f t="shared" ref="J8:J17" si="1">F8/$F$17</f>
        <v>0.63940843845150064</v>
      </c>
    </row>
    <row r="9" spans="2:14" ht="14.4" x14ac:dyDescent="0.3">
      <c r="B9" s="466"/>
      <c r="C9" s="284" t="s">
        <v>449</v>
      </c>
      <c r="D9" s="285">
        <v>3</v>
      </c>
      <c r="E9" s="285">
        <v>1</v>
      </c>
      <c r="F9" s="286">
        <f>E9/D9</f>
        <v>0.33333333333333331</v>
      </c>
      <c r="G9" s="376">
        <f>F9/MAX($F$8:$F$17)</f>
        <v>1</v>
      </c>
      <c r="H9" s="344">
        <f t="shared" si="0"/>
        <v>4.5238095238095244E-2</v>
      </c>
      <c r="J9" s="320">
        <f t="shared" si="1"/>
        <v>1.1570247933884299</v>
      </c>
    </row>
    <row r="10" spans="2:14" ht="14.4" x14ac:dyDescent="0.3">
      <c r="B10" s="466"/>
      <c r="C10" s="41" t="s">
        <v>12</v>
      </c>
      <c r="D10" s="42">
        <v>45</v>
      </c>
      <c r="E10" s="42">
        <v>13</v>
      </c>
      <c r="F10" s="43">
        <f t="shared" ref="F10:F50" si="2">E10/D10</f>
        <v>0.28888888888888886</v>
      </c>
      <c r="G10" s="103">
        <f t="shared" ref="G10:G17" si="3">F10/MAX($F$8:$F$17)</f>
        <v>0.86666666666666659</v>
      </c>
      <c r="H10" s="347">
        <f t="shared" si="0"/>
        <v>7.9365079365079083E-4</v>
      </c>
      <c r="J10" s="355">
        <f t="shared" si="1"/>
        <v>1.002754820936639</v>
      </c>
      <c r="N10" s="252"/>
    </row>
    <row r="11" spans="2:14" ht="14.4" x14ac:dyDescent="0.3">
      <c r="B11" s="466"/>
      <c r="C11" s="278" t="s">
        <v>450</v>
      </c>
      <c r="D11" s="279">
        <v>24</v>
      </c>
      <c r="E11" s="279">
        <v>5</v>
      </c>
      <c r="F11" s="280">
        <f t="shared" si="2"/>
        <v>0.20833333333333334</v>
      </c>
      <c r="G11" s="430">
        <f t="shared" si="3"/>
        <v>0.62500000000000011</v>
      </c>
      <c r="H11" s="344">
        <f t="shared" si="0"/>
        <v>-7.9761904761904728E-2</v>
      </c>
      <c r="J11" s="356">
        <f t="shared" si="1"/>
        <v>0.72314049586776874</v>
      </c>
      <c r="N11" s="252"/>
    </row>
    <row r="12" spans="2:14" ht="14.4" x14ac:dyDescent="0.3">
      <c r="B12" s="466"/>
      <c r="C12" s="89" t="s">
        <v>13</v>
      </c>
      <c r="D12" s="134">
        <v>285</v>
      </c>
      <c r="E12" s="134">
        <v>85</v>
      </c>
      <c r="F12" s="91">
        <f t="shared" si="2"/>
        <v>0.2982456140350877</v>
      </c>
      <c r="G12" s="103">
        <f t="shared" si="3"/>
        <v>0.89473684210526316</v>
      </c>
      <c r="H12" s="347">
        <f t="shared" si="0"/>
        <v>1.0150375939849632E-2</v>
      </c>
      <c r="J12" s="258">
        <f t="shared" si="1"/>
        <v>1.0352327098738583</v>
      </c>
      <c r="N12" s="252"/>
    </row>
    <row r="13" spans="2:14" ht="14.4" x14ac:dyDescent="0.3">
      <c r="B13" s="466"/>
      <c r="C13" s="288" t="s">
        <v>451</v>
      </c>
      <c r="D13" s="289">
        <v>104</v>
      </c>
      <c r="E13" s="289">
        <v>30</v>
      </c>
      <c r="F13" s="290">
        <f t="shared" si="2"/>
        <v>0.28846153846153844</v>
      </c>
      <c r="G13" s="376">
        <f t="shared" si="3"/>
        <v>0.86538461538461531</v>
      </c>
      <c r="H13" s="344">
        <f t="shared" si="0"/>
        <v>3.66300366300365E-4</v>
      </c>
      <c r="J13" s="369">
        <f t="shared" si="1"/>
        <v>1.0012714558169105</v>
      </c>
      <c r="N13" s="252"/>
    </row>
    <row r="14" spans="2:14" ht="14.4" x14ac:dyDescent="0.3">
      <c r="B14" s="466"/>
      <c r="C14" s="89" t="s">
        <v>15</v>
      </c>
      <c r="D14" s="134">
        <v>22</v>
      </c>
      <c r="E14" s="134">
        <v>5</v>
      </c>
      <c r="F14" s="91">
        <f t="shared" si="2"/>
        <v>0.22727272727272727</v>
      </c>
      <c r="G14" s="103">
        <f t="shared" si="3"/>
        <v>0.68181818181818188</v>
      </c>
      <c r="H14" s="344">
        <f t="shared" si="0"/>
        <v>-6.0822510822510806E-2</v>
      </c>
      <c r="J14" s="258">
        <f t="shared" si="1"/>
        <v>0.78888054094665672</v>
      </c>
      <c r="N14" s="252"/>
    </row>
    <row r="15" spans="2:14" ht="14.4" x14ac:dyDescent="0.3">
      <c r="B15" s="466"/>
      <c r="C15" s="288" t="s">
        <v>16</v>
      </c>
      <c r="D15" s="289">
        <v>270</v>
      </c>
      <c r="E15" s="289">
        <v>84</v>
      </c>
      <c r="F15" s="290">
        <f t="shared" si="2"/>
        <v>0.31111111111111112</v>
      </c>
      <c r="G15" s="378">
        <f t="shared" si="3"/>
        <v>0.93333333333333335</v>
      </c>
      <c r="H15" s="344">
        <f t="shared" si="0"/>
        <v>2.3015873015873045E-2</v>
      </c>
      <c r="J15" s="357">
        <f t="shared" si="1"/>
        <v>1.0798898071625345</v>
      </c>
      <c r="N15" s="252"/>
    </row>
    <row r="16" spans="2:14" ht="14.4" x14ac:dyDescent="0.3">
      <c r="B16" s="466"/>
      <c r="C16" s="41" t="s">
        <v>20</v>
      </c>
      <c r="D16" s="42">
        <v>49</v>
      </c>
      <c r="E16" s="42">
        <v>12</v>
      </c>
      <c r="F16" s="43">
        <f>E16/D16</f>
        <v>0.24489795918367346</v>
      </c>
      <c r="G16" s="103">
        <f t="shared" si="3"/>
        <v>0.73469387755102045</v>
      </c>
      <c r="H16" s="344">
        <f t="shared" si="0"/>
        <v>-4.3197278911564607E-2</v>
      </c>
      <c r="J16" s="355">
        <f t="shared" si="1"/>
        <v>0.85005903187721377</v>
      </c>
    </row>
    <row r="17" spans="2:16" ht="15" thickBot="1" x14ac:dyDescent="0.35">
      <c r="B17" s="467"/>
      <c r="C17" s="291" t="s">
        <v>37</v>
      </c>
      <c r="D17" s="292">
        <f>SUM(D8:D16)</f>
        <v>840</v>
      </c>
      <c r="E17" s="292">
        <f>SUM(E8:E16)</f>
        <v>242</v>
      </c>
      <c r="F17" s="293">
        <f t="shared" si="2"/>
        <v>0.28809523809523807</v>
      </c>
      <c r="G17" s="379">
        <f t="shared" si="3"/>
        <v>0.86428571428571421</v>
      </c>
      <c r="H17" s="396"/>
      <c r="J17" s="358">
        <f t="shared" si="1"/>
        <v>1</v>
      </c>
    </row>
    <row r="18" spans="2:16" ht="15" thickTop="1" x14ac:dyDescent="0.3">
      <c r="B18" s="476" t="s">
        <v>452</v>
      </c>
      <c r="C18" s="71" t="s">
        <v>25</v>
      </c>
      <c r="D18" s="72">
        <v>466</v>
      </c>
      <c r="E18" s="72">
        <v>135</v>
      </c>
      <c r="F18" s="73">
        <f t="shared" si="2"/>
        <v>0.28969957081545067</v>
      </c>
      <c r="G18" s="270">
        <f>F18/$F$19</f>
        <v>0.97879078294928967</v>
      </c>
      <c r="H18" s="349">
        <f>F18-$F$21</f>
        <v>3.6109276989104711E-5</v>
      </c>
      <c r="J18" s="359">
        <f>F18/$F$21</f>
        <v>1.000124659412676</v>
      </c>
      <c r="N18" s="252"/>
    </row>
    <row r="19" spans="2:16" ht="14.4" x14ac:dyDescent="0.3">
      <c r="B19" s="477"/>
      <c r="C19" s="288" t="s">
        <v>24</v>
      </c>
      <c r="D19" s="289">
        <v>348</v>
      </c>
      <c r="E19" s="289">
        <v>103</v>
      </c>
      <c r="F19" s="290">
        <f t="shared" si="2"/>
        <v>0.29597701149425287</v>
      </c>
      <c r="G19" s="403">
        <f t="shared" ref="G19:G21" si="4">F19/$F$19</f>
        <v>1</v>
      </c>
      <c r="H19" s="344">
        <f>F19-$F$21</f>
        <v>6.3135499557913088E-3</v>
      </c>
      <c r="J19" s="357">
        <f>F19/$F$21</f>
        <v>1.0217961558639765</v>
      </c>
      <c r="N19" s="252"/>
    </row>
    <row r="20" spans="2:16" ht="14.4" x14ac:dyDescent="0.3">
      <c r="B20" s="477"/>
      <c r="C20" s="63" t="s">
        <v>453</v>
      </c>
      <c r="D20" s="65">
        <v>18</v>
      </c>
      <c r="E20" s="65">
        <v>3</v>
      </c>
      <c r="F20" s="66">
        <f t="shared" si="2"/>
        <v>0.16666666666666666</v>
      </c>
      <c r="G20" s="270">
        <f t="shared" si="4"/>
        <v>0.56310679611650483</v>
      </c>
      <c r="H20" s="344">
        <f>F20-$F$21</f>
        <v>-0.12299679487179491</v>
      </c>
      <c r="J20" s="360">
        <f>F20/$F$21</f>
        <v>0.57538035961272471</v>
      </c>
      <c r="N20" s="252"/>
      <c r="P20" s="252"/>
    </row>
    <row r="21" spans="2:16" ht="15" thickBot="1" x14ac:dyDescent="0.35">
      <c r="B21" s="478"/>
      <c r="C21" s="291" t="s">
        <v>37</v>
      </c>
      <c r="D21" s="296">
        <f>SUM(D18:D20)</f>
        <v>832</v>
      </c>
      <c r="E21" s="296">
        <f>SUM(E18:E20)</f>
        <v>241</v>
      </c>
      <c r="F21" s="293">
        <f t="shared" si="2"/>
        <v>0.28966346153846156</v>
      </c>
      <c r="G21" s="407">
        <f t="shared" si="4"/>
        <v>0.97866878267363711</v>
      </c>
      <c r="H21" s="397"/>
      <c r="J21" s="358">
        <f>F21/$F$21</f>
        <v>1</v>
      </c>
      <c r="N21" s="252"/>
      <c r="P21" s="252"/>
    </row>
    <row r="22" spans="2:16" ht="15" thickTop="1" x14ac:dyDescent="0.3">
      <c r="B22" s="465" t="s">
        <v>454</v>
      </c>
      <c r="C22" s="57" t="s">
        <v>455</v>
      </c>
      <c r="D22" s="58">
        <v>272</v>
      </c>
      <c r="E22" s="58">
        <v>79</v>
      </c>
      <c r="F22" s="59">
        <f t="shared" si="2"/>
        <v>0.29044117647058826</v>
      </c>
      <c r="G22" s="408">
        <f>F22/$F$28</f>
        <v>0.36305147058823528</v>
      </c>
      <c r="H22" s="347">
        <f t="shared" ref="H22:H28" si="5">F22-$F$29</f>
        <v>-3.1149094482661455E-3</v>
      </c>
      <c r="J22" s="361">
        <f t="shared" ref="J22:J29" si="6">F22/$F$29</f>
        <v>0.98938904830224783</v>
      </c>
      <c r="N22" s="252"/>
      <c r="P22" s="252"/>
    </row>
    <row r="23" spans="2:16" ht="14.4" x14ac:dyDescent="0.3">
      <c r="B23" s="474"/>
      <c r="C23" s="288" t="s">
        <v>456</v>
      </c>
      <c r="D23" s="289">
        <v>302</v>
      </c>
      <c r="E23" s="289">
        <v>87</v>
      </c>
      <c r="F23" s="290">
        <f t="shared" si="2"/>
        <v>0.28807947019867547</v>
      </c>
      <c r="G23" s="403">
        <f t="shared" ref="G23:G29" si="7">F23/$F$28</f>
        <v>0.36009933774834429</v>
      </c>
      <c r="H23" s="344">
        <f t="shared" si="5"/>
        <v>-5.4766157201789345E-3</v>
      </c>
      <c r="J23" s="357">
        <f t="shared" si="6"/>
        <v>0.9813438862865449</v>
      </c>
      <c r="N23" s="252"/>
      <c r="P23" s="252"/>
    </row>
    <row r="24" spans="2:16" ht="14.4" x14ac:dyDescent="0.3">
      <c r="B24" s="474"/>
      <c r="C24" s="41" t="s">
        <v>457</v>
      </c>
      <c r="D24" s="42">
        <v>108</v>
      </c>
      <c r="E24" s="42">
        <v>32</v>
      </c>
      <c r="F24" s="43">
        <f t="shared" si="2"/>
        <v>0.29629629629629628</v>
      </c>
      <c r="G24" s="405">
        <f t="shared" si="7"/>
        <v>0.37037037037037035</v>
      </c>
      <c r="H24" s="347">
        <f t="shared" si="5"/>
        <v>2.7402103774418762E-3</v>
      </c>
      <c r="J24" s="355">
        <f t="shared" si="6"/>
        <v>1.0093345377898224</v>
      </c>
      <c r="N24" s="252"/>
      <c r="P24" s="252"/>
    </row>
    <row r="25" spans="2:16" ht="14.4" x14ac:dyDescent="0.3">
      <c r="B25" s="474"/>
      <c r="C25" s="288" t="s">
        <v>458</v>
      </c>
      <c r="D25" s="289">
        <v>89</v>
      </c>
      <c r="E25" s="289">
        <v>27</v>
      </c>
      <c r="F25" s="290">
        <f t="shared" si="2"/>
        <v>0.30337078651685395</v>
      </c>
      <c r="G25" s="403">
        <f t="shared" si="7"/>
        <v>0.3792134831460674</v>
      </c>
      <c r="H25" s="344">
        <f t="shared" si="5"/>
        <v>9.8147005979995483E-3</v>
      </c>
      <c r="J25" s="357">
        <f t="shared" si="6"/>
        <v>1.0334338174842423</v>
      </c>
      <c r="N25" s="252"/>
      <c r="P25" s="252"/>
    </row>
    <row r="26" spans="2:16" ht="14.4" x14ac:dyDescent="0.3">
      <c r="B26" s="474"/>
      <c r="C26" s="41" t="s">
        <v>459</v>
      </c>
      <c r="D26" s="42">
        <v>46</v>
      </c>
      <c r="E26" s="42">
        <v>15</v>
      </c>
      <c r="F26" s="43">
        <f t="shared" si="2"/>
        <v>0.32608695652173914</v>
      </c>
      <c r="G26" s="405">
        <f t="shared" si="7"/>
        <v>0.40760869565217389</v>
      </c>
      <c r="H26" s="347">
        <f t="shared" si="5"/>
        <v>3.2530870602884732E-2</v>
      </c>
      <c r="J26" s="355">
        <f t="shared" si="6"/>
        <v>1.1108165429480383</v>
      </c>
      <c r="N26" s="252"/>
      <c r="P26" s="252"/>
    </row>
    <row r="27" spans="2:16" ht="14.4" x14ac:dyDescent="0.3">
      <c r="B27" s="474"/>
      <c r="C27" s="288" t="s">
        <v>460</v>
      </c>
      <c r="D27" s="289">
        <v>16</v>
      </c>
      <c r="E27" s="289">
        <v>2</v>
      </c>
      <c r="F27" s="290">
        <f t="shared" si="2"/>
        <v>0.125</v>
      </c>
      <c r="G27" s="401">
        <f t="shared" si="7"/>
        <v>0.15625</v>
      </c>
      <c r="H27" s="344">
        <f t="shared" si="5"/>
        <v>-0.1685560859188544</v>
      </c>
      <c r="J27" s="357">
        <f t="shared" si="6"/>
        <v>0.42581300813008133</v>
      </c>
      <c r="N27" s="252"/>
    </row>
    <row r="28" spans="2:16" ht="14.4" x14ac:dyDescent="0.3">
      <c r="B28" s="474"/>
      <c r="C28" s="41" t="s">
        <v>461</v>
      </c>
      <c r="D28" s="42">
        <v>5</v>
      </c>
      <c r="E28" s="42">
        <v>4</v>
      </c>
      <c r="F28" s="43">
        <f t="shared" si="2"/>
        <v>0.8</v>
      </c>
      <c r="G28" s="405">
        <f t="shared" si="7"/>
        <v>1</v>
      </c>
      <c r="H28" s="344">
        <f t="shared" si="5"/>
        <v>0.50644391408114564</v>
      </c>
      <c r="J28" s="355">
        <f t="shared" si="6"/>
        <v>2.7252032520325207</v>
      </c>
    </row>
    <row r="29" spans="2:16" ht="15" thickBot="1" x14ac:dyDescent="0.35">
      <c r="B29" s="475"/>
      <c r="C29" s="291" t="s">
        <v>37</v>
      </c>
      <c r="D29" s="292">
        <f>SUM(D22:D28)</f>
        <v>838</v>
      </c>
      <c r="E29" s="292">
        <f>SUM(E22:E28)</f>
        <v>246</v>
      </c>
      <c r="F29" s="293">
        <f t="shared" si="2"/>
        <v>0.2935560859188544</v>
      </c>
      <c r="G29" s="406">
        <f t="shared" si="7"/>
        <v>0.366945107398568</v>
      </c>
      <c r="H29" s="396"/>
      <c r="J29" s="358">
        <f t="shared" si="6"/>
        <v>1</v>
      </c>
    </row>
    <row r="30" spans="2:16" ht="15" thickTop="1" x14ac:dyDescent="0.3">
      <c r="B30" s="476" t="s">
        <v>503</v>
      </c>
      <c r="C30" s="71" t="s">
        <v>463</v>
      </c>
      <c r="D30" s="72">
        <v>39</v>
      </c>
      <c r="E30" s="72">
        <v>15</v>
      </c>
      <c r="F30" s="73">
        <f t="shared" si="2"/>
        <v>0.38461538461538464</v>
      </c>
      <c r="G30" s="270">
        <f>F30/$F$30</f>
        <v>1</v>
      </c>
      <c r="H30" s="349">
        <f>F30-$F$32</f>
        <v>8.0573205353521693E-2</v>
      </c>
      <c r="J30" s="359">
        <f>F30/$F$32</f>
        <v>1.265006669630947</v>
      </c>
    </row>
    <row r="31" spans="2:16" ht="14.4" x14ac:dyDescent="0.3">
      <c r="B31" s="479"/>
      <c r="C31" s="278" t="s">
        <v>464</v>
      </c>
      <c r="D31" s="279">
        <v>530</v>
      </c>
      <c r="E31" s="279">
        <v>158</v>
      </c>
      <c r="F31" s="280">
        <f t="shared" si="2"/>
        <v>0.2981132075471698</v>
      </c>
      <c r="G31" s="403">
        <f t="shared" ref="G31:G32" si="8">F31/$F$30</f>
        <v>0.7750943396226414</v>
      </c>
      <c r="H31" s="344">
        <f>F31-$F$32</f>
        <v>-5.9289717146931431E-3</v>
      </c>
      <c r="J31" s="356">
        <f>F31/$F$32</f>
        <v>0.98049950921583584</v>
      </c>
    </row>
    <row r="32" spans="2:16" ht="15" thickBot="1" x14ac:dyDescent="0.35">
      <c r="B32" s="480"/>
      <c r="C32" s="68" t="s">
        <v>37</v>
      </c>
      <c r="D32" s="304">
        <f>SUM(D30:D31)</f>
        <v>569</v>
      </c>
      <c r="E32" s="304">
        <f>SUM(E30:E31)</f>
        <v>173</v>
      </c>
      <c r="F32" s="305">
        <f t="shared" si="2"/>
        <v>0.30404217926186294</v>
      </c>
      <c r="G32" s="404">
        <f t="shared" si="8"/>
        <v>0.79050966608084361</v>
      </c>
      <c r="H32" s="398"/>
      <c r="J32" s="362">
        <f>F32/$F$32</f>
        <v>1</v>
      </c>
    </row>
    <row r="33" spans="2:10" ht="15" thickTop="1" x14ac:dyDescent="0.3">
      <c r="B33" s="465" t="s">
        <v>465</v>
      </c>
      <c r="C33" s="297" t="s">
        <v>466</v>
      </c>
      <c r="D33" s="298">
        <v>472</v>
      </c>
      <c r="E33" s="298">
        <v>144</v>
      </c>
      <c r="F33" s="299">
        <f t="shared" si="2"/>
        <v>0.30508474576271188</v>
      </c>
      <c r="G33" s="409">
        <f>F33/$F$33</f>
        <v>1</v>
      </c>
      <c r="H33" s="344">
        <f>F33-$F$35</f>
        <v>1.4373044918321032E-2</v>
      </c>
      <c r="J33" s="363">
        <f>F33/$F$35</f>
        <v>1.0494408889514031</v>
      </c>
    </row>
    <row r="34" spans="2:10" ht="14.4" x14ac:dyDescent="0.3">
      <c r="B34" s="474"/>
      <c r="C34" s="41" t="s">
        <v>467</v>
      </c>
      <c r="D34" s="42">
        <v>357</v>
      </c>
      <c r="E34" s="42">
        <v>97</v>
      </c>
      <c r="F34" s="43">
        <f t="shared" si="2"/>
        <v>0.27170868347338933</v>
      </c>
      <c r="G34" s="405">
        <f t="shared" ref="G34:G35" si="9">F34/$F$33</f>
        <v>0.89060068471833165</v>
      </c>
      <c r="H34" s="347">
        <f>F34-$F$35</f>
        <v>-1.9003017371001518E-2</v>
      </c>
      <c r="J34" s="355">
        <f>F34/$F$35</f>
        <v>0.93463277427153424</v>
      </c>
    </row>
    <row r="35" spans="2:10" ht="15" thickBot="1" x14ac:dyDescent="0.35">
      <c r="B35" s="475"/>
      <c r="C35" s="291" t="s">
        <v>37</v>
      </c>
      <c r="D35" s="292">
        <f>SUM(D33:D34)</f>
        <v>829</v>
      </c>
      <c r="E35" s="292">
        <f>SUM(E33:E34)</f>
        <v>241</v>
      </c>
      <c r="F35" s="293">
        <f t="shared" si="2"/>
        <v>0.29071170084439085</v>
      </c>
      <c r="G35" s="406">
        <f t="shared" si="9"/>
        <v>0.95288835276772554</v>
      </c>
      <c r="H35" s="396"/>
      <c r="J35" s="358">
        <f>F35/$F$35</f>
        <v>1</v>
      </c>
    </row>
    <row r="36" spans="2:10" ht="15" thickTop="1" x14ac:dyDescent="0.3">
      <c r="B36" s="476" t="s">
        <v>468</v>
      </c>
      <c r="C36" s="300" t="s">
        <v>469</v>
      </c>
      <c r="D36" s="301">
        <f>91+5</f>
        <v>96</v>
      </c>
      <c r="E36" s="301">
        <v>16</v>
      </c>
      <c r="F36" s="302">
        <f t="shared" si="2"/>
        <v>0.16666666666666666</v>
      </c>
      <c r="G36" s="270">
        <f>F36/$F$37</f>
        <v>0.54296296296296298</v>
      </c>
      <c r="H36" s="346">
        <f>F36-$F$38</f>
        <v>-0.12404503417772419</v>
      </c>
      <c r="J36" s="364">
        <f>F36/$F$38</f>
        <v>0.57330567081604422</v>
      </c>
    </row>
    <row r="37" spans="2:10" ht="14.4" x14ac:dyDescent="0.3">
      <c r="B37" s="479"/>
      <c r="C37" s="278" t="s">
        <v>470</v>
      </c>
      <c r="D37" s="279">
        <f>D38-D36</f>
        <v>733</v>
      </c>
      <c r="E37" s="279">
        <f>E38-E36</f>
        <v>225</v>
      </c>
      <c r="F37" s="280">
        <f t="shared" si="2"/>
        <v>0.30695770804911321</v>
      </c>
      <c r="G37" s="403">
        <f t="shared" ref="G37:G38" si="10">F37/$F$37</f>
        <v>1</v>
      </c>
      <c r="H37" s="344">
        <f>F37-$F$38</f>
        <v>1.6246007204722357E-2</v>
      </c>
      <c r="J37" s="356">
        <f>F37/$F$38</f>
        <v>1.0558835683515138</v>
      </c>
    </row>
    <row r="38" spans="2:10" ht="15" thickBot="1" x14ac:dyDescent="0.35">
      <c r="B38" s="480"/>
      <c r="C38" s="303" t="s">
        <v>37</v>
      </c>
      <c r="D38" s="304">
        <v>829</v>
      </c>
      <c r="E38" s="304">
        <v>241</v>
      </c>
      <c r="F38" s="305">
        <f t="shared" si="2"/>
        <v>0.29071170084439085</v>
      </c>
      <c r="G38" s="404">
        <f t="shared" si="10"/>
        <v>0.9470741187508378</v>
      </c>
      <c r="H38" s="398"/>
      <c r="J38" s="362">
        <f>F38/$F$38</f>
        <v>1</v>
      </c>
    </row>
    <row r="39" spans="2:10" ht="15" thickTop="1" x14ac:dyDescent="0.3">
      <c r="B39" s="465" t="s">
        <v>471</v>
      </c>
      <c r="C39" s="281" t="s">
        <v>472</v>
      </c>
      <c r="D39" s="282">
        <v>35</v>
      </c>
      <c r="E39" s="282">
        <v>1</v>
      </c>
      <c r="F39" s="283">
        <f t="shared" si="2"/>
        <v>2.8571428571428571E-2</v>
      </c>
      <c r="G39" s="363">
        <f>F39/$F$40</f>
        <v>9.452380952380951E-2</v>
      </c>
      <c r="H39" s="344">
        <f>F39-$F$41</f>
        <v>-0.26214027227296227</v>
      </c>
      <c r="J39" s="365">
        <f>F39/$F$41</f>
        <v>9.8280972139893286E-2</v>
      </c>
    </row>
    <row r="40" spans="2:10" ht="14.4" x14ac:dyDescent="0.3">
      <c r="B40" s="474"/>
      <c r="C40" s="41" t="s">
        <v>473</v>
      </c>
      <c r="D40" s="42">
        <f>D41-D39</f>
        <v>794</v>
      </c>
      <c r="E40" s="42">
        <f>E41-E39</f>
        <v>240</v>
      </c>
      <c r="F40" s="43">
        <f t="shared" si="2"/>
        <v>0.30226700251889171</v>
      </c>
      <c r="G40" s="405">
        <f t="shared" ref="G40:G41" si="11">F40/$F$40</f>
        <v>1</v>
      </c>
      <c r="H40" s="347">
        <f>F40-$F$41</f>
        <v>1.1555301674500862E-2</v>
      </c>
      <c r="J40" s="355">
        <f>F40/$F$41</f>
        <v>1.039748319867889</v>
      </c>
    </row>
    <row r="41" spans="2:10" ht="15" thickBot="1" x14ac:dyDescent="0.35">
      <c r="B41" s="475"/>
      <c r="C41" s="291" t="s">
        <v>37</v>
      </c>
      <c r="D41" s="292">
        <v>829</v>
      </c>
      <c r="E41" s="292">
        <v>241</v>
      </c>
      <c r="F41" s="293">
        <f t="shared" si="2"/>
        <v>0.29071170084439085</v>
      </c>
      <c r="G41" s="406">
        <f t="shared" si="11"/>
        <v>0.9617712102935263</v>
      </c>
      <c r="H41" s="396"/>
      <c r="J41" s="358">
        <f>F41/$F$41</f>
        <v>1</v>
      </c>
    </row>
    <row r="42" spans="2:10" ht="15" thickTop="1" x14ac:dyDescent="0.3">
      <c r="B42" s="476" t="s">
        <v>474</v>
      </c>
      <c r="C42" s="300" t="s">
        <v>475</v>
      </c>
      <c r="D42" s="301">
        <v>38</v>
      </c>
      <c r="E42" s="301">
        <v>2</v>
      </c>
      <c r="F42" s="302">
        <f t="shared" si="2"/>
        <v>5.2631578947368418E-2</v>
      </c>
      <c r="G42" s="270">
        <f>F42/$F$43</f>
        <v>0.17419070689275487</v>
      </c>
      <c r="H42" s="346">
        <f>F42-$F$44</f>
        <v>-0.23808012189702243</v>
      </c>
      <c r="J42" s="364">
        <f>F42/$F$44</f>
        <v>0.18104389604717186</v>
      </c>
    </row>
    <row r="43" spans="2:10" ht="14.4" x14ac:dyDescent="0.3">
      <c r="B43" s="479"/>
      <c r="C43" s="278" t="s">
        <v>476</v>
      </c>
      <c r="D43" s="279">
        <f>D44-D42</f>
        <v>791</v>
      </c>
      <c r="E43" s="279">
        <f>E44-E42</f>
        <v>239</v>
      </c>
      <c r="F43" s="280">
        <f t="shared" si="2"/>
        <v>0.30214917825537296</v>
      </c>
      <c r="G43" s="403">
        <f t="shared" ref="G43:G44" si="12">F43/$F$43</f>
        <v>1</v>
      </c>
      <c r="H43" s="344">
        <f>F43-$F$44</f>
        <v>1.1437477410982111E-2</v>
      </c>
      <c r="J43" s="356">
        <f>F43/$F$44</f>
        <v>1.0393430239572787</v>
      </c>
    </row>
    <row r="44" spans="2:10" ht="15" thickBot="1" x14ac:dyDescent="0.35">
      <c r="B44" s="480"/>
      <c r="C44" s="303" t="s">
        <v>37</v>
      </c>
      <c r="D44" s="304">
        <v>829</v>
      </c>
      <c r="E44" s="304">
        <v>241</v>
      </c>
      <c r="F44" s="305">
        <f t="shared" si="2"/>
        <v>0.29071170084439085</v>
      </c>
      <c r="G44" s="404">
        <f t="shared" si="12"/>
        <v>0.96214625676951104</v>
      </c>
      <c r="H44" s="398"/>
      <c r="J44" s="362">
        <f>F44/$F$44</f>
        <v>1</v>
      </c>
    </row>
    <row r="45" spans="2:10" ht="15" thickTop="1" x14ac:dyDescent="0.3">
      <c r="B45" s="465" t="s">
        <v>477</v>
      </c>
      <c r="C45" s="76" t="s">
        <v>478</v>
      </c>
      <c r="D45" s="77">
        <f>5+19</f>
        <v>24</v>
      </c>
      <c r="E45" s="77">
        <v>14</v>
      </c>
      <c r="F45" s="78">
        <f t="shared" si="2"/>
        <v>0.58333333333333337</v>
      </c>
      <c r="G45" s="377">
        <f>F45/$F$45</f>
        <v>1</v>
      </c>
      <c r="H45" s="347">
        <f>F45-$F$47</f>
        <v>0.29211793020457283</v>
      </c>
      <c r="J45" s="366">
        <f>F45/$F$47</f>
        <v>2.0030991735537191</v>
      </c>
    </row>
    <row r="46" spans="2:10" ht="14.4" x14ac:dyDescent="0.3">
      <c r="B46" s="474"/>
      <c r="C46" s="288" t="s">
        <v>479</v>
      </c>
      <c r="D46" s="289">
        <f>D47-D45</f>
        <v>807</v>
      </c>
      <c r="E46" s="289">
        <f>E47-E45</f>
        <v>228</v>
      </c>
      <c r="F46" s="290">
        <f t="shared" si="2"/>
        <v>0.28252788104089221</v>
      </c>
      <c r="G46" s="430">
        <f>F46/$F$45</f>
        <v>0.48433351035581518</v>
      </c>
      <c r="H46" s="344">
        <f>F46-$F$47</f>
        <v>-8.6875220878683268E-3</v>
      </c>
      <c r="J46" s="357">
        <f>F46/$F$47</f>
        <v>0.97016805431810504</v>
      </c>
    </row>
    <row r="47" spans="2:10" ht="15" thickBot="1" x14ac:dyDescent="0.35">
      <c r="B47" s="475"/>
      <c r="C47" s="306" t="s">
        <v>37</v>
      </c>
      <c r="D47" s="307">
        <v>831</v>
      </c>
      <c r="E47" s="307">
        <v>242</v>
      </c>
      <c r="F47" s="308">
        <f t="shared" si="2"/>
        <v>0.29121540312876054</v>
      </c>
      <c r="G47" s="308">
        <f>F47/$F$45</f>
        <v>0.49922640536358948</v>
      </c>
      <c r="H47" s="396"/>
      <c r="J47" s="367">
        <f>F47/$F$47</f>
        <v>1</v>
      </c>
    </row>
    <row r="48" spans="2:10" ht="15" thickTop="1" x14ac:dyDescent="0.3">
      <c r="B48" s="465" t="s">
        <v>480</v>
      </c>
      <c r="C48" s="281" t="s">
        <v>57</v>
      </c>
      <c r="D48" s="282">
        <v>4</v>
      </c>
      <c r="E48" s="282">
        <v>1</v>
      </c>
      <c r="F48" s="283">
        <f t="shared" si="2"/>
        <v>0.25</v>
      </c>
      <c r="G48" s="403">
        <f>F48/$F$49</f>
        <v>0.5411111111111111</v>
      </c>
      <c r="H48" s="346">
        <f>F48-$F$50</f>
        <v>-4.0711700844390852E-2</v>
      </c>
      <c r="J48" s="365">
        <f>F48/$F$50</f>
        <v>0.85995850622406633</v>
      </c>
    </row>
    <row r="49" spans="2:10" ht="14.4" x14ac:dyDescent="0.3">
      <c r="B49" s="474"/>
      <c r="C49" s="41" t="s">
        <v>481</v>
      </c>
      <c r="D49" s="42">
        <v>487</v>
      </c>
      <c r="E49" s="42">
        <v>225</v>
      </c>
      <c r="F49" s="43">
        <f t="shared" si="2"/>
        <v>0.46201232032854211</v>
      </c>
      <c r="G49" s="405">
        <f t="shared" ref="G49:G50" si="13">F49/$F$49</f>
        <v>1</v>
      </c>
      <c r="H49" s="347">
        <f>F49-$F$50</f>
        <v>0.17130061948415126</v>
      </c>
      <c r="J49" s="355">
        <f>F49/$F$50</f>
        <v>1.5892456993873916</v>
      </c>
    </row>
    <row r="50" spans="2:10" ht="15" thickBot="1" x14ac:dyDescent="0.35">
      <c r="B50" s="475"/>
      <c r="C50" s="291" t="s">
        <v>37</v>
      </c>
      <c r="D50" s="292">
        <v>829</v>
      </c>
      <c r="E50" s="292">
        <v>241</v>
      </c>
      <c r="F50" s="293">
        <f t="shared" si="2"/>
        <v>0.29071170084439085</v>
      </c>
      <c r="G50" s="406">
        <f t="shared" si="13"/>
        <v>0.62922932582763702</v>
      </c>
      <c r="H50" s="398"/>
      <c r="J50" s="368">
        <f>F50/$F$50</f>
        <v>1</v>
      </c>
    </row>
    <row r="51" spans="2:10" s="318" customFormat="1" ht="24" customHeight="1" thickTop="1" x14ac:dyDescent="0.3">
      <c r="B51" s="499" t="s">
        <v>515</v>
      </c>
      <c r="C51" s="499"/>
      <c r="D51" s="499"/>
      <c r="E51" s="499"/>
      <c r="F51" s="499"/>
      <c r="G51" s="499"/>
      <c r="H51" s="317"/>
      <c r="I51" s="3"/>
    </row>
    <row r="52" spans="2:10" ht="19.5" customHeight="1" x14ac:dyDescent="0.3">
      <c r="B52" s="499" t="s">
        <v>513</v>
      </c>
      <c r="C52" s="499"/>
      <c r="D52" s="499"/>
      <c r="E52" s="499"/>
      <c r="F52" s="499"/>
      <c r="G52" s="499"/>
    </row>
    <row r="53" spans="2:10" ht="14.4" x14ac:dyDescent="0.3">
      <c r="B53" s="497" t="s">
        <v>46</v>
      </c>
      <c r="C53" s="497"/>
      <c r="D53" s="497"/>
      <c r="E53" s="497"/>
      <c r="F53" s="497"/>
      <c r="G53" s="497"/>
      <c r="I53" s="420"/>
    </row>
    <row r="54" spans="2:10" ht="27.75" customHeight="1" x14ac:dyDescent="0.3">
      <c r="B54" s="497" t="s">
        <v>506</v>
      </c>
      <c r="C54" s="497"/>
      <c r="D54" s="497"/>
      <c r="E54" s="497"/>
      <c r="F54" s="497"/>
      <c r="G54" s="497"/>
    </row>
    <row r="55" spans="2:10" ht="14.4" x14ac:dyDescent="0.3">
      <c r="B55" s="497" t="s">
        <v>60</v>
      </c>
      <c r="C55" s="497"/>
      <c r="D55" s="497"/>
      <c r="E55" s="497"/>
      <c r="F55" s="497"/>
      <c r="G55" s="497"/>
    </row>
    <row r="56" spans="2:10" ht="14.4" x14ac:dyDescent="0.3">
      <c r="B56" s="494" t="s">
        <v>507</v>
      </c>
      <c r="C56" s="494"/>
      <c r="D56" s="494"/>
    </row>
    <row r="57" spans="2:10" ht="46.8" customHeight="1" x14ac:dyDescent="0.3">
      <c r="B57" s="494" t="s">
        <v>508</v>
      </c>
      <c r="C57" s="494"/>
      <c r="D57" s="494"/>
      <c r="E57" s="494"/>
      <c r="F57" s="494"/>
      <c r="G57" s="494"/>
    </row>
    <row r="58" spans="2:10" ht="14.4" x14ac:dyDescent="0.3">
      <c r="B58" s="431" t="s">
        <v>554</v>
      </c>
    </row>
    <row r="59" spans="2:10" ht="14.4" x14ac:dyDescent="0.3">
      <c r="B59" s="431" t="s">
        <v>555</v>
      </c>
    </row>
    <row r="60" spans="2:10" ht="14.4" x14ac:dyDescent="0.3">
      <c r="B60" s="433" t="s">
        <v>556</v>
      </c>
    </row>
  </sheetData>
  <mergeCells count="23">
    <mergeCell ref="B57:G57"/>
    <mergeCell ref="H6:H7"/>
    <mergeCell ref="B56:D56"/>
    <mergeCell ref="J6:J7"/>
    <mergeCell ref="B8:B17"/>
    <mergeCell ref="B39:B41"/>
    <mergeCell ref="B22:B29"/>
    <mergeCell ref="B30:B32"/>
    <mergeCell ref="B33:B35"/>
    <mergeCell ref="B36:B38"/>
    <mergeCell ref="B54:G54"/>
    <mergeCell ref="B55:G55"/>
    <mergeCell ref="B42:B44"/>
    <mergeCell ref="B45:B47"/>
    <mergeCell ref="B48:B50"/>
    <mergeCell ref="B51:G51"/>
    <mergeCell ref="B52:G52"/>
    <mergeCell ref="B53:G53"/>
    <mergeCell ref="B3:G3"/>
    <mergeCell ref="D6:D7"/>
    <mergeCell ref="E6:F6"/>
    <mergeCell ref="G6:G7"/>
    <mergeCell ref="B18:B21"/>
  </mergeCells>
  <conditionalFormatting sqref="H8:H50">
    <cfRule type="expression" dxfId="75" priority="3">
      <formula>D8&lt;10</formula>
    </cfRule>
    <cfRule type="cellIs" dxfId="74" priority="4" operator="lessThan">
      <formula>-0.03</formula>
    </cfRule>
  </conditionalFormatting>
  <conditionalFormatting sqref="G8:G28 G30:G31 G33:G46 G48:G49">
    <cfRule type="expression" dxfId="73" priority="1">
      <formula>"D8&lt;10"</formula>
    </cfRule>
    <cfRule type="cellIs" dxfId="72" priority="2" operator="lessThan">
      <formula>0.8</formula>
    </cfRule>
  </conditionalFormatting>
  <pageMargins left="0.38" right="0.16" top="0.75" bottom="0.66" header="0.3" footer="0.3"/>
  <pageSetup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4"/>
  <sheetViews>
    <sheetView topLeftCell="A34" workbookViewId="0">
      <selection activeCell="D54" sqref="D54"/>
    </sheetView>
  </sheetViews>
  <sheetFormatPr defaultColWidth="9.109375" defaultRowHeight="18" x14ac:dyDescent="0.3"/>
  <cols>
    <col min="1" max="1" width="9.109375" style="3"/>
    <col min="2" max="2" width="18.109375" style="13" customWidth="1"/>
    <col min="3" max="3" width="30.109375" style="14" bestFit="1" customWidth="1"/>
    <col min="4" max="4" width="22.33203125" style="3" customWidth="1"/>
    <col min="5" max="5" width="16.44140625" style="3" customWidth="1"/>
    <col min="6" max="6" width="11.88671875" style="3" customWidth="1"/>
    <col min="7" max="7" width="16.44140625" style="3" customWidth="1"/>
    <col min="8" max="16384" width="9.109375" style="3"/>
  </cols>
  <sheetData>
    <row r="2" spans="2:9" ht="23.4" x14ac:dyDescent="0.3">
      <c r="B2" s="30" t="s">
        <v>496</v>
      </c>
    </row>
    <row r="3" spans="2:9" ht="48.75" customHeight="1" x14ac:dyDescent="0.3">
      <c r="B3" s="459" t="s">
        <v>497</v>
      </c>
      <c r="C3" s="459"/>
      <c r="D3" s="459"/>
      <c r="E3" s="459"/>
      <c r="F3" s="459"/>
      <c r="G3" s="459"/>
    </row>
    <row r="4" spans="2:9" ht="15" customHeight="1" x14ac:dyDescent="0.3">
      <c r="B4" s="424"/>
      <c r="C4" s="424"/>
      <c r="D4" s="424"/>
      <c r="E4" s="424"/>
      <c r="F4" s="424"/>
      <c r="G4" s="424"/>
    </row>
    <row r="5" spans="2:9" x14ac:dyDescent="0.3">
      <c r="B5" s="28" t="s">
        <v>516</v>
      </c>
    </row>
    <row r="6" spans="2:9" ht="49.5" customHeight="1" x14ac:dyDescent="0.3">
      <c r="B6" s="1"/>
      <c r="C6" s="2"/>
      <c r="D6" s="481" t="s">
        <v>517</v>
      </c>
      <c r="E6" s="498" t="s">
        <v>518</v>
      </c>
      <c r="F6" s="498"/>
      <c r="G6" s="500" t="s">
        <v>489</v>
      </c>
      <c r="H6" s="472" t="s">
        <v>445</v>
      </c>
      <c r="I6" s="489" t="s">
        <v>490</v>
      </c>
    </row>
    <row r="7" spans="2:9" ht="17.25" customHeight="1" thickBot="1" x14ac:dyDescent="0.35">
      <c r="B7" s="4"/>
      <c r="C7" s="5"/>
      <c r="D7" s="482"/>
      <c r="E7" s="425" t="s">
        <v>5</v>
      </c>
      <c r="F7" s="6" t="s">
        <v>502</v>
      </c>
      <c r="G7" s="493"/>
      <c r="H7" s="473"/>
      <c r="I7" s="510"/>
    </row>
    <row r="8" spans="2:9" ht="14.4" x14ac:dyDescent="0.3">
      <c r="B8" s="501" t="s">
        <v>447</v>
      </c>
      <c r="C8" s="79" t="s">
        <v>448</v>
      </c>
      <c r="D8" s="80">
        <v>1</v>
      </c>
      <c r="E8" s="80">
        <v>0</v>
      </c>
      <c r="F8" s="81">
        <f>E8/D8</f>
        <v>0</v>
      </c>
      <c r="G8" s="82">
        <f>F8/$F$15</f>
        <v>0</v>
      </c>
      <c r="H8" s="271">
        <f>F8/$F$17</f>
        <v>0</v>
      </c>
      <c r="I8" s="252">
        <f>F8/$F$15</f>
        <v>0</v>
      </c>
    </row>
    <row r="9" spans="2:9" ht="14.4" x14ac:dyDescent="0.3">
      <c r="B9" s="502"/>
      <c r="C9" s="89" t="s">
        <v>449</v>
      </c>
      <c r="D9" s="90">
        <v>0</v>
      </c>
      <c r="E9" s="90">
        <v>0</v>
      </c>
      <c r="F9" s="91" t="s">
        <v>19</v>
      </c>
      <c r="G9" s="92" t="s">
        <v>19</v>
      </c>
      <c r="H9" s="252" t="s">
        <v>19</v>
      </c>
      <c r="I9" s="252" t="s">
        <v>19</v>
      </c>
    </row>
    <row r="10" spans="2:9" ht="14.4" x14ac:dyDescent="0.3">
      <c r="B10" s="502"/>
      <c r="C10" s="89" t="s">
        <v>12</v>
      </c>
      <c r="D10" s="90">
        <v>6</v>
      </c>
      <c r="E10" s="90">
        <v>4</v>
      </c>
      <c r="F10" s="91">
        <f t="shared" ref="F10:F47" si="0">E10/D10</f>
        <v>0.66666666666666663</v>
      </c>
      <c r="G10" s="92">
        <f t="shared" ref="G10:G17" si="1">F10/$F$15</f>
        <v>0.88888888888888884</v>
      </c>
      <c r="H10" s="271">
        <f t="shared" ref="H10:H17" si="2">F10/$F$17</f>
        <v>1.191919191919192</v>
      </c>
      <c r="I10" s="252">
        <f t="shared" ref="I10:I17" si="3">F10/$F$15</f>
        <v>0.88888888888888884</v>
      </c>
    </row>
    <row r="11" spans="2:9" ht="14.4" x14ac:dyDescent="0.3">
      <c r="B11" s="502"/>
      <c r="C11" s="89" t="s">
        <v>450</v>
      </c>
      <c r="D11" s="90">
        <v>1</v>
      </c>
      <c r="E11" s="90">
        <v>1</v>
      </c>
      <c r="F11" s="91">
        <f t="shared" si="0"/>
        <v>1</v>
      </c>
      <c r="G11" s="92">
        <f t="shared" si="1"/>
        <v>1.3333333333333333</v>
      </c>
      <c r="H11" s="271">
        <f t="shared" si="2"/>
        <v>1.7878787878787881</v>
      </c>
      <c r="I11" s="252">
        <f t="shared" si="3"/>
        <v>1.3333333333333333</v>
      </c>
    </row>
    <row r="12" spans="2:9" ht="14.4" x14ac:dyDescent="0.3">
      <c r="B12" s="502"/>
      <c r="C12" s="53" t="s">
        <v>13</v>
      </c>
      <c r="D12" s="83">
        <v>84</v>
      </c>
      <c r="E12" s="83">
        <v>47</v>
      </c>
      <c r="F12" s="55">
        <f t="shared" si="0"/>
        <v>0.55952380952380953</v>
      </c>
      <c r="G12" s="84">
        <f t="shared" si="1"/>
        <v>0.74603174603174605</v>
      </c>
      <c r="H12" s="271">
        <f t="shared" si="2"/>
        <v>1.0003607503607506</v>
      </c>
      <c r="I12" s="252">
        <f t="shared" si="3"/>
        <v>0.74603174603174605</v>
      </c>
    </row>
    <row r="13" spans="2:9" ht="14.4" x14ac:dyDescent="0.3">
      <c r="B13" s="502"/>
      <c r="C13" s="53" t="s">
        <v>451</v>
      </c>
      <c r="D13" s="83">
        <v>3</v>
      </c>
      <c r="E13" s="83">
        <v>1</v>
      </c>
      <c r="F13" s="55">
        <f t="shared" si="0"/>
        <v>0.33333333333333331</v>
      </c>
      <c r="G13" s="84">
        <f t="shared" si="1"/>
        <v>0.44444444444444442</v>
      </c>
      <c r="H13" s="271">
        <f t="shared" si="2"/>
        <v>0.59595959595959602</v>
      </c>
      <c r="I13" s="252">
        <f t="shared" si="3"/>
        <v>0.44444444444444442</v>
      </c>
    </row>
    <row r="14" spans="2:9" ht="14.4" x14ac:dyDescent="0.3">
      <c r="B14" s="502"/>
      <c r="C14" s="53" t="s">
        <v>15</v>
      </c>
      <c r="D14" s="83">
        <v>1</v>
      </c>
      <c r="E14" s="83">
        <v>0</v>
      </c>
      <c r="F14" s="55">
        <f t="shared" si="0"/>
        <v>0</v>
      </c>
      <c r="G14" s="84">
        <f t="shared" si="1"/>
        <v>0</v>
      </c>
      <c r="H14" s="271">
        <f t="shared" si="2"/>
        <v>0</v>
      </c>
      <c r="I14" s="252">
        <f t="shared" si="3"/>
        <v>0</v>
      </c>
    </row>
    <row r="15" spans="2:9" ht="14.4" x14ac:dyDescent="0.3">
      <c r="B15" s="502"/>
      <c r="C15" s="34" t="s">
        <v>16</v>
      </c>
      <c r="D15" s="35">
        <v>12</v>
      </c>
      <c r="E15" s="35">
        <v>9</v>
      </c>
      <c r="F15" s="36">
        <f t="shared" si="0"/>
        <v>0.75</v>
      </c>
      <c r="G15" s="40">
        <f t="shared" si="1"/>
        <v>1</v>
      </c>
      <c r="H15" s="271">
        <f t="shared" si="2"/>
        <v>1.3409090909090911</v>
      </c>
      <c r="I15" s="252">
        <f t="shared" si="3"/>
        <v>1</v>
      </c>
    </row>
    <row r="16" spans="2:9" ht="14.4" x14ac:dyDescent="0.3">
      <c r="B16" s="502"/>
      <c r="C16" s="53" t="s">
        <v>20</v>
      </c>
      <c r="D16" s="83">
        <v>10</v>
      </c>
      <c r="E16" s="83">
        <v>4</v>
      </c>
      <c r="F16" s="55">
        <f t="shared" si="0"/>
        <v>0.4</v>
      </c>
      <c r="G16" s="259">
        <f t="shared" si="1"/>
        <v>0.53333333333333333</v>
      </c>
      <c r="H16" s="272">
        <f t="shared" si="2"/>
        <v>0.7151515151515152</v>
      </c>
      <c r="I16" s="252">
        <f t="shared" si="3"/>
        <v>0.53333333333333333</v>
      </c>
    </row>
    <row r="17" spans="2:9" ht="15" thickBot="1" x14ac:dyDescent="0.35">
      <c r="B17" s="503"/>
      <c r="C17" s="121" t="s">
        <v>37</v>
      </c>
      <c r="D17" s="122">
        <f>SUM(D8:D16)</f>
        <v>118</v>
      </c>
      <c r="E17" s="122">
        <f>SUM(E8:E16)</f>
        <v>66</v>
      </c>
      <c r="F17" s="123">
        <f t="shared" si="0"/>
        <v>0.55932203389830504</v>
      </c>
      <c r="G17" s="261">
        <f t="shared" si="1"/>
        <v>0.74576271186440668</v>
      </c>
      <c r="H17" s="273">
        <f t="shared" si="2"/>
        <v>1</v>
      </c>
      <c r="I17" s="274">
        <f t="shared" si="3"/>
        <v>0.74576271186440668</v>
      </c>
    </row>
    <row r="18" spans="2:9" ht="14.4" x14ac:dyDescent="0.3">
      <c r="B18" s="506" t="s">
        <v>452</v>
      </c>
      <c r="C18" s="168" t="s">
        <v>25</v>
      </c>
      <c r="D18" s="169">
        <v>59</v>
      </c>
      <c r="E18" s="169">
        <v>33</v>
      </c>
      <c r="F18" s="170">
        <f t="shared" si="0"/>
        <v>0.55932203389830504</v>
      </c>
      <c r="G18" s="262">
        <f>F18/$F$19</f>
        <v>0.93821760524876974</v>
      </c>
      <c r="H18" s="272">
        <f>F18/$F$21</f>
        <v>1</v>
      </c>
    </row>
    <row r="19" spans="2:9" ht="14.4" x14ac:dyDescent="0.3">
      <c r="B19" s="511"/>
      <c r="C19" s="34" t="s">
        <v>24</v>
      </c>
      <c r="D19" s="35">
        <v>52</v>
      </c>
      <c r="E19" s="35">
        <v>31</v>
      </c>
      <c r="F19" s="36">
        <f t="shared" si="0"/>
        <v>0.59615384615384615</v>
      </c>
      <c r="G19" s="260">
        <f>F19/$F$19</f>
        <v>1</v>
      </c>
      <c r="H19" s="272">
        <f>F19/$F$21</f>
        <v>1.065850815850816</v>
      </c>
    </row>
    <row r="20" spans="2:9" ht="14.4" x14ac:dyDescent="0.3">
      <c r="B20" s="511"/>
      <c r="C20" s="53" t="s">
        <v>453</v>
      </c>
      <c r="D20" s="83">
        <v>7</v>
      </c>
      <c r="E20" s="83">
        <v>2</v>
      </c>
      <c r="F20" s="55">
        <f t="shared" si="0"/>
        <v>0.2857142857142857</v>
      </c>
      <c r="G20" s="259">
        <f>F20/$F$19</f>
        <v>0.47926267281105989</v>
      </c>
      <c r="H20" s="272">
        <f>F20/$F$21</f>
        <v>0.51082251082251084</v>
      </c>
    </row>
    <row r="21" spans="2:9" ht="15" thickBot="1" x14ac:dyDescent="0.35">
      <c r="B21" s="512"/>
      <c r="C21" s="130" t="s">
        <v>37</v>
      </c>
      <c r="D21" s="131">
        <f>SUM(D18:D20)</f>
        <v>118</v>
      </c>
      <c r="E21" s="131">
        <f>SUM(E18:E20)</f>
        <v>66</v>
      </c>
      <c r="F21" s="132">
        <f t="shared" si="0"/>
        <v>0.55932203389830504</v>
      </c>
      <c r="G21" s="263">
        <f>F21/$F$19</f>
        <v>0.93821760524876974</v>
      </c>
      <c r="H21" s="273">
        <f>F21/$F$21</f>
        <v>1</v>
      </c>
    </row>
    <row r="22" spans="2:9" ht="14.4" x14ac:dyDescent="0.3">
      <c r="B22" s="501" t="s">
        <v>454</v>
      </c>
      <c r="C22" s="79" t="s">
        <v>455</v>
      </c>
      <c r="D22" s="80">
        <v>10</v>
      </c>
      <c r="E22" s="80">
        <v>3</v>
      </c>
      <c r="F22" s="81">
        <f t="shared" si="0"/>
        <v>0.3</v>
      </c>
      <c r="G22" s="257">
        <f t="shared" ref="G22:G29" si="4">F22/$F$23</f>
        <v>0.37499999999999994</v>
      </c>
      <c r="H22" s="272">
        <f t="shared" ref="H22:H29" si="5">F22/$F$29</f>
        <v>0.52968749999999998</v>
      </c>
    </row>
    <row r="23" spans="2:9" ht="14.4" x14ac:dyDescent="0.3">
      <c r="B23" s="504"/>
      <c r="C23" s="7" t="s">
        <v>456</v>
      </c>
      <c r="D23" s="24">
        <v>20</v>
      </c>
      <c r="E23" s="24">
        <v>16</v>
      </c>
      <c r="F23" s="9">
        <f t="shared" si="0"/>
        <v>0.8</v>
      </c>
      <c r="G23" s="264">
        <f t="shared" si="4"/>
        <v>1</v>
      </c>
      <c r="H23" s="272">
        <f t="shared" si="5"/>
        <v>1.4125000000000001</v>
      </c>
    </row>
    <row r="24" spans="2:9" ht="14.4" x14ac:dyDescent="0.3">
      <c r="B24" s="504"/>
      <c r="C24" s="53" t="s">
        <v>457</v>
      </c>
      <c r="D24" s="83">
        <v>22</v>
      </c>
      <c r="E24" s="83">
        <v>10</v>
      </c>
      <c r="F24" s="55">
        <f t="shared" si="0"/>
        <v>0.45454545454545453</v>
      </c>
      <c r="G24" s="259">
        <f t="shared" si="4"/>
        <v>0.56818181818181812</v>
      </c>
      <c r="H24" s="272">
        <f t="shared" si="5"/>
        <v>0.80255681818181812</v>
      </c>
    </row>
    <row r="25" spans="2:9" ht="14.4" x14ac:dyDescent="0.3">
      <c r="B25" s="504"/>
      <c r="C25" s="53" t="s">
        <v>458</v>
      </c>
      <c r="D25" s="83">
        <v>40</v>
      </c>
      <c r="E25" s="83">
        <v>24</v>
      </c>
      <c r="F25" s="55">
        <f t="shared" si="0"/>
        <v>0.6</v>
      </c>
      <c r="G25" s="259">
        <f t="shared" si="4"/>
        <v>0.74999999999999989</v>
      </c>
      <c r="H25" s="272">
        <f t="shared" si="5"/>
        <v>1.059375</v>
      </c>
    </row>
    <row r="26" spans="2:9" ht="14.4" x14ac:dyDescent="0.3">
      <c r="B26" s="504"/>
      <c r="C26" s="53" t="s">
        <v>459</v>
      </c>
      <c r="D26" s="83">
        <v>15</v>
      </c>
      <c r="E26" s="83">
        <v>8</v>
      </c>
      <c r="F26" s="55">
        <f t="shared" si="0"/>
        <v>0.53333333333333333</v>
      </c>
      <c r="G26" s="259">
        <f t="shared" si="4"/>
        <v>0.66666666666666663</v>
      </c>
      <c r="H26" s="272">
        <f t="shared" si="5"/>
        <v>0.94166666666666665</v>
      </c>
    </row>
    <row r="27" spans="2:9" ht="14.4" x14ac:dyDescent="0.3">
      <c r="B27" s="504"/>
      <c r="C27" s="89" t="s">
        <v>460</v>
      </c>
      <c r="D27" s="90">
        <v>3</v>
      </c>
      <c r="E27" s="90">
        <v>3</v>
      </c>
      <c r="F27" s="91">
        <f t="shared" si="0"/>
        <v>1</v>
      </c>
      <c r="G27" s="258">
        <f t="shared" si="4"/>
        <v>1.25</v>
      </c>
      <c r="H27" s="272">
        <f t="shared" si="5"/>
        <v>1.765625</v>
      </c>
    </row>
    <row r="28" spans="2:9" ht="14.4" x14ac:dyDescent="0.3">
      <c r="B28" s="504"/>
      <c r="C28" s="53" t="s">
        <v>461</v>
      </c>
      <c r="D28" s="83">
        <v>3</v>
      </c>
      <c r="E28" s="83">
        <v>0</v>
      </c>
      <c r="F28" s="55">
        <f t="shared" si="0"/>
        <v>0</v>
      </c>
      <c r="G28" s="259">
        <f t="shared" si="4"/>
        <v>0</v>
      </c>
      <c r="H28" s="272">
        <f t="shared" si="5"/>
        <v>0</v>
      </c>
    </row>
    <row r="29" spans="2:9" ht="15" thickBot="1" x14ac:dyDescent="0.35">
      <c r="B29" s="505"/>
      <c r="C29" s="121" t="s">
        <v>37</v>
      </c>
      <c r="D29" s="122">
        <f>SUM(D22:D28)</f>
        <v>113</v>
      </c>
      <c r="E29" s="122">
        <f>SUM(E22:E28)</f>
        <v>64</v>
      </c>
      <c r="F29" s="123">
        <f t="shared" si="0"/>
        <v>0.5663716814159292</v>
      </c>
      <c r="G29" s="261">
        <f t="shared" si="4"/>
        <v>0.70796460176991149</v>
      </c>
      <c r="H29" s="273">
        <f t="shared" si="5"/>
        <v>1</v>
      </c>
    </row>
    <row r="30" spans="2:9" ht="15" customHeight="1" x14ac:dyDescent="0.3">
      <c r="B30" s="506" t="s">
        <v>462</v>
      </c>
      <c r="C30" s="79" t="s">
        <v>491</v>
      </c>
      <c r="D30" s="80">
        <v>3</v>
      </c>
      <c r="E30" s="80">
        <v>0</v>
      </c>
      <c r="F30" s="81">
        <f t="shared" si="0"/>
        <v>0</v>
      </c>
      <c r="G30" s="257">
        <f>F30/$F$31</f>
        <v>0</v>
      </c>
      <c r="H30" s="272">
        <f>F30/$F$32</f>
        <v>0</v>
      </c>
    </row>
    <row r="31" spans="2:9" ht="15" customHeight="1" x14ac:dyDescent="0.3">
      <c r="B31" s="507"/>
      <c r="C31" s="34" t="s">
        <v>492</v>
      </c>
      <c r="D31" s="135">
        <v>115</v>
      </c>
      <c r="E31" s="35">
        <v>66</v>
      </c>
      <c r="F31" s="36">
        <f t="shared" si="0"/>
        <v>0.57391304347826089</v>
      </c>
      <c r="G31" s="260">
        <f>F31/$F$31</f>
        <v>1</v>
      </c>
      <c r="H31" s="272">
        <f>F31/$F$32</f>
        <v>1.0260869565217392</v>
      </c>
    </row>
    <row r="32" spans="2:9" ht="15.75" customHeight="1" thickBot="1" x14ac:dyDescent="0.35">
      <c r="B32" s="508"/>
      <c r="C32" s="130" t="s">
        <v>37</v>
      </c>
      <c r="D32" s="131">
        <f>SUM(D30:D31)</f>
        <v>118</v>
      </c>
      <c r="E32" s="131">
        <f>SUM(E30:E31)</f>
        <v>66</v>
      </c>
      <c r="F32" s="132">
        <f t="shared" si="0"/>
        <v>0.55932203389830504</v>
      </c>
      <c r="G32" s="263">
        <f>F32/$F$31</f>
        <v>0.97457627118644052</v>
      </c>
      <c r="H32" s="273">
        <f>F32/$F$32</f>
        <v>1</v>
      </c>
    </row>
    <row r="33" spans="2:10" ht="15" customHeight="1" x14ac:dyDescent="0.3">
      <c r="B33" s="501" t="s">
        <v>465</v>
      </c>
      <c r="C33" s="25" t="s">
        <v>466</v>
      </c>
      <c r="D33" s="26">
        <v>97</v>
      </c>
      <c r="E33" s="26">
        <v>57</v>
      </c>
      <c r="F33" s="27">
        <f t="shared" si="0"/>
        <v>0.58762886597938147</v>
      </c>
      <c r="G33" s="265">
        <f>F33/$F$33</f>
        <v>1</v>
      </c>
      <c r="H33" s="272">
        <f>F33/$F$35</f>
        <v>1.0506091846298033</v>
      </c>
    </row>
    <row r="34" spans="2:10" ht="15" customHeight="1" x14ac:dyDescent="0.3">
      <c r="B34" s="504"/>
      <c r="C34" s="53" t="s">
        <v>467</v>
      </c>
      <c r="D34" s="83">
        <v>21</v>
      </c>
      <c r="E34" s="83">
        <v>9</v>
      </c>
      <c r="F34" s="55">
        <f t="shared" si="0"/>
        <v>0.42857142857142855</v>
      </c>
      <c r="G34" s="259">
        <f t="shared" ref="G34:G35" si="6">F34/$F$33</f>
        <v>0.7293233082706766</v>
      </c>
      <c r="H34" s="272">
        <f>F34/$F$35</f>
        <v>0.76623376623376627</v>
      </c>
    </row>
    <row r="35" spans="2:10" ht="15.75" customHeight="1" thickBot="1" x14ac:dyDescent="0.35">
      <c r="B35" s="505"/>
      <c r="C35" s="114" t="s">
        <v>37</v>
      </c>
      <c r="D35" s="115">
        <f>SUM(D33:D34)</f>
        <v>118</v>
      </c>
      <c r="E35" s="115">
        <f>SUM(E33:E34)</f>
        <v>66</v>
      </c>
      <c r="F35" s="116">
        <f t="shared" si="0"/>
        <v>0.55932203389830504</v>
      </c>
      <c r="G35" s="266">
        <f t="shared" si="6"/>
        <v>0.95182872435325594</v>
      </c>
      <c r="H35" s="273">
        <f>F35/$F$32</f>
        <v>1</v>
      </c>
    </row>
    <row r="36" spans="2:10" ht="15" customHeight="1" x14ac:dyDescent="0.3">
      <c r="B36" s="506" t="s">
        <v>468</v>
      </c>
      <c r="C36" s="79" t="s">
        <v>469</v>
      </c>
      <c r="D36" s="80">
        <v>6</v>
      </c>
      <c r="E36" s="80">
        <v>0</v>
      </c>
      <c r="F36" s="81">
        <f t="shared" si="0"/>
        <v>0</v>
      </c>
      <c r="G36" s="257">
        <f>F36/$F$37</f>
        <v>0</v>
      </c>
      <c r="H36" s="272">
        <f>F36/$F$38</f>
        <v>0</v>
      </c>
    </row>
    <row r="37" spans="2:10" ht="15" customHeight="1" x14ac:dyDescent="0.3">
      <c r="B37" s="507"/>
      <c r="C37" s="7" t="s">
        <v>470</v>
      </c>
      <c r="D37" s="8">
        <f>D38-D36</f>
        <v>112</v>
      </c>
      <c r="E37" s="24">
        <v>66</v>
      </c>
      <c r="F37" s="9">
        <f t="shared" si="0"/>
        <v>0.5892857142857143</v>
      </c>
      <c r="G37" s="264">
        <f t="shared" ref="G37:G38" si="7">F37/$F$37</f>
        <v>1</v>
      </c>
      <c r="H37" s="272">
        <f>F37/$F$38</f>
        <v>1.0535714285714286</v>
      </c>
    </row>
    <row r="38" spans="2:10" ht="15.75" customHeight="1" thickBot="1" x14ac:dyDescent="0.35">
      <c r="B38" s="508"/>
      <c r="C38" s="97" t="s">
        <v>37</v>
      </c>
      <c r="D38" s="98">
        <v>118</v>
      </c>
      <c r="E38" s="119">
        <v>66</v>
      </c>
      <c r="F38" s="99">
        <f t="shared" si="0"/>
        <v>0.55932203389830504</v>
      </c>
      <c r="G38" s="267">
        <f t="shared" si="7"/>
        <v>0.94915254237288127</v>
      </c>
      <c r="H38" s="273">
        <f>F38/$F$38</f>
        <v>1</v>
      </c>
    </row>
    <row r="39" spans="2:10" ht="15" customHeight="1" x14ac:dyDescent="0.3">
      <c r="B39" s="501" t="s">
        <v>471</v>
      </c>
      <c r="C39" s="171" t="s">
        <v>472</v>
      </c>
      <c r="D39" s="172">
        <v>1</v>
      </c>
      <c r="E39" s="172">
        <v>0</v>
      </c>
      <c r="F39" s="173">
        <f t="shared" si="0"/>
        <v>0</v>
      </c>
      <c r="G39" s="268">
        <f>F39/$F$40</f>
        <v>0</v>
      </c>
      <c r="H39" s="272">
        <f>F39/$F$41</f>
        <v>0</v>
      </c>
    </row>
    <row r="40" spans="2:10" ht="15" customHeight="1" x14ac:dyDescent="0.3">
      <c r="B40" s="504"/>
      <c r="C40" s="34" t="s">
        <v>473</v>
      </c>
      <c r="D40" s="135">
        <f>D41-D39</f>
        <v>117</v>
      </c>
      <c r="E40" s="35">
        <f>E41-E39</f>
        <v>66</v>
      </c>
      <c r="F40" s="36">
        <f t="shared" si="0"/>
        <v>0.5641025641025641</v>
      </c>
      <c r="G40" s="260">
        <f>F40/$F$40</f>
        <v>1</v>
      </c>
      <c r="H40" s="272">
        <f>F40/$F$41</f>
        <v>1.0085470085470085</v>
      </c>
    </row>
    <row r="41" spans="2:10" ht="15.75" customHeight="1" thickBot="1" x14ac:dyDescent="0.35">
      <c r="B41" s="505"/>
      <c r="C41" s="104" t="s">
        <v>37</v>
      </c>
      <c r="D41" s="105">
        <v>118</v>
      </c>
      <c r="E41" s="118">
        <v>66</v>
      </c>
      <c r="F41" s="106">
        <f t="shared" si="0"/>
        <v>0.55932203389830504</v>
      </c>
      <c r="G41" s="269">
        <f>F41/$F$40</f>
        <v>0.99152542372881347</v>
      </c>
      <c r="H41" s="273">
        <f>F41/$F$41</f>
        <v>1</v>
      </c>
    </row>
    <row r="42" spans="2:10" ht="15" customHeight="1" x14ac:dyDescent="0.3">
      <c r="B42" s="506" t="s">
        <v>474</v>
      </c>
      <c r="C42" s="79" t="s">
        <v>475</v>
      </c>
      <c r="D42" s="80">
        <v>0</v>
      </c>
      <c r="E42" s="80">
        <v>0</v>
      </c>
      <c r="F42" s="81" t="s">
        <v>19</v>
      </c>
      <c r="G42" s="257" t="s">
        <v>19</v>
      </c>
      <c r="H42" s="252" t="s">
        <v>19</v>
      </c>
    </row>
    <row r="43" spans="2:10" ht="15" customHeight="1" x14ac:dyDescent="0.3">
      <c r="B43" s="507"/>
      <c r="C43" s="7" t="s">
        <v>476</v>
      </c>
      <c r="D43" s="8">
        <f>D44-D42</f>
        <v>118</v>
      </c>
      <c r="E43" s="24">
        <f>E44-E42</f>
        <v>66</v>
      </c>
      <c r="F43" s="9">
        <f t="shared" si="0"/>
        <v>0.55932203389830504</v>
      </c>
      <c r="G43" s="264">
        <f t="shared" ref="G43:G44" si="8">F43/$F$43</f>
        <v>1</v>
      </c>
      <c r="H43" s="272">
        <f>F43/$F$44</f>
        <v>1</v>
      </c>
    </row>
    <row r="44" spans="2:10" ht="15.75" customHeight="1" thickBot="1" x14ac:dyDescent="0.35">
      <c r="B44" s="507"/>
      <c r="C44" s="93" t="s">
        <v>37</v>
      </c>
      <c r="D44" s="120">
        <v>118</v>
      </c>
      <c r="E44" s="94">
        <v>66</v>
      </c>
      <c r="F44" s="95">
        <f t="shared" si="0"/>
        <v>0.55932203389830504</v>
      </c>
      <c r="G44" s="270">
        <f t="shared" si="8"/>
        <v>1</v>
      </c>
      <c r="H44" s="273">
        <f>F44/$F$44</f>
        <v>1</v>
      </c>
    </row>
    <row r="45" spans="2:10" ht="15" customHeight="1" x14ac:dyDescent="0.3">
      <c r="B45" s="501" t="s">
        <v>477</v>
      </c>
      <c r="C45" s="79" t="s">
        <v>478</v>
      </c>
      <c r="D45" s="80">
        <v>1</v>
      </c>
      <c r="E45" s="80">
        <v>0</v>
      </c>
      <c r="F45" s="81">
        <f t="shared" si="0"/>
        <v>0</v>
      </c>
      <c r="G45" s="257">
        <f>F45/$F$46</f>
        <v>0</v>
      </c>
      <c r="H45" s="272">
        <f>F45/$F$44</f>
        <v>0</v>
      </c>
    </row>
    <row r="46" spans="2:10" ht="15" customHeight="1" x14ac:dyDescent="0.3">
      <c r="B46" s="504"/>
      <c r="C46" s="7" t="s">
        <v>479</v>
      </c>
      <c r="D46" s="8">
        <f>D47-D45</f>
        <v>117</v>
      </c>
      <c r="E46" s="24">
        <f>E47-E45</f>
        <v>66</v>
      </c>
      <c r="F46" s="9">
        <f t="shared" si="0"/>
        <v>0.5641025641025641</v>
      </c>
      <c r="G46" s="264">
        <f>F46/$F$46</f>
        <v>1</v>
      </c>
      <c r="H46" s="272">
        <f>F46/$F$44</f>
        <v>1.0085470085470085</v>
      </c>
    </row>
    <row r="47" spans="2:10" ht="15.75" customHeight="1" thickBot="1" x14ac:dyDescent="0.35">
      <c r="B47" s="505"/>
      <c r="C47" s="114" t="s">
        <v>37</v>
      </c>
      <c r="D47" s="105">
        <v>118</v>
      </c>
      <c r="E47" s="118">
        <v>66</v>
      </c>
      <c r="F47" s="106">
        <f t="shared" si="0"/>
        <v>0.55932203389830504</v>
      </c>
      <c r="G47" s="269">
        <f>F47/$F$46</f>
        <v>0.99152542372881347</v>
      </c>
      <c r="H47" s="273">
        <f>F47/$F$47</f>
        <v>1</v>
      </c>
    </row>
    <row r="48" spans="2:10" ht="15" customHeight="1" x14ac:dyDescent="0.3">
      <c r="B48" s="509" t="s">
        <v>493</v>
      </c>
      <c r="C48" s="509"/>
      <c r="D48" s="509"/>
      <c r="E48" s="509"/>
      <c r="F48" s="509"/>
      <c r="G48" s="509"/>
      <c r="H48"/>
      <c r="J48" s="37"/>
    </row>
    <row r="49" spans="2:10" ht="15" customHeight="1" x14ac:dyDescent="0.3">
      <c r="B49" s="491" t="s">
        <v>519</v>
      </c>
      <c r="C49" s="491"/>
      <c r="D49" s="491"/>
      <c r="E49" s="491"/>
      <c r="F49" s="491"/>
      <c r="G49" s="491"/>
      <c r="H49"/>
      <c r="J49" s="37"/>
    </row>
    <row r="50" spans="2:10" ht="15" customHeight="1" x14ac:dyDescent="0.3">
      <c r="B50" s="491" t="s">
        <v>520</v>
      </c>
      <c r="C50" s="491"/>
      <c r="D50" s="491"/>
      <c r="E50" s="491"/>
      <c r="F50" s="491"/>
      <c r="G50" s="491"/>
      <c r="H50"/>
      <c r="J50" s="37"/>
    </row>
    <row r="51" spans="2:10" ht="30" customHeight="1" x14ac:dyDescent="0.3">
      <c r="B51" s="437" t="s">
        <v>46</v>
      </c>
      <c r="C51" s="437"/>
      <c r="D51" s="437"/>
      <c r="E51" s="437"/>
      <c r="F51" s="437"/>
      <c r="G51" s="437"/>
      <c r="H51" s="37"/>
      <c r="I51" s="37"/>
      <c r="J51" s="37"/>
    </row>
    <row r="52" spans="2:10" ht="30" customHeight="1" x14ac:dyDescent="0.3">
      <c r="B52" s="437" t="s">
        <v>521</v>
      </c>
      <c r="C52" s="437"/>
      <c r="D52" s="437"/>
      <c r="E52" s="437"/>
      <c r="F52" s="437"/>
      <c r="G52" s="437"/>
      <c r="H52" s="37"/>
      <c r="I52" s="37"/>
    </row>
    <row r="53" spans="2:10" x14ac:dyDescent="0.3">
      <c r="H53" s="37"/>
      <c r="I53" s="37"/>
    </row>
    <row r="54" spans="2:10" x14ac:dyDescent="0.3">
      <c r="H54" s="37"/>
      <c r="I54" s="37"/>
    </row>
  </sheetData>
  <mergeCells count="20">
    <mergeCell ref="H6:H7"/>
    <mergeCell ref="I6:I7"/>
    <mergeCell ref="B49:G49"/>
    <mergeCell ref="B50:G50"/>
    <mergeCell ref="B18:B21"/>
    <mergeCell ref="B52:G52"/>
    <mergeCell ref="B51:G51"/>
    <mergeCell ref="B45:B47"/>
    <mergeCell ref="B22:B29"/>
    <mergeCell ref="B30:B32"/>
    <mergeCell ref="B33:B35"/>
    <mergeCell ref="B36:B38"/>
    <mergeCell ref="B39:B41"/>
    <mergeCell ref="B42:B44"/>
    <mergeCell ref="B48:G48"/>
    <mergeCell ref="B3:G3"/>
    <mergeCell ref="D6:D7"/>
    <mergeCell ref="E6:F6"/>
    <mergeCell ref="G6:G7"/>
    <mergeCell ref="B8:B17"/>
  </mergeCells>
  <pageMargins left="0.4" right="0.1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0"/>
  <sheetViews>
    <sheetView topLeftCell="A43" zoomScaleNormal="100" workbookViewId="0">
      <selection activeCell="B2" sqref="B2:H60"/>
    </sheetView>
  </sheetViews>
  <sheetFormatPr defaultColWidth="9.109375" defaultRowHeight="18" x14ac:dyDescent="0.3"/>
  <cols>
    <col min="1" max="1" width="9.109375" style="3"/>
    <col min="2" max="2" width="18.109375" style="13" customWidth="1"/>
    <col min="3" max="3" width="30" style="14" customWidth="1"/>
    <col min="4" max="4" width="20" style="3" customWidth="1"/>
    <col min="5" max="5" width="14" style="3" customWidth="1"/>
    <col min="6" max="6" width="11.33203125" style="3" customWidth="1"/>
    <col min="7" max="7" width="13.88671875" style="3" customWidth="1"/>
    <col min="8" max="8" width="9.109375" style="3"/>
    <col min="9" max="9" width="8" style="3" customWidth="1"/>
    <col min="10" max="10" width="0" style="3" hidden="1" customWidth="1"/>
    <col min="11" max="16384" width="9.109375" style="3"/>
  </cols>
  <sheetData>
    <row r="2" spans="2:14" ht="23.4" x14ac:dyDescent="0.3">
      <c r="B2" s="30" t="s">
        <v>496</v>
      </c>
    </row>
    <row r="3" spans="2:14" ht="48.75" customHeight="1" x14ac:dyDescent="0.3">
      <c r="B3" s="459" t="s">
        <v>497</v>
      </c>
      <c r="C3" s="459"/>
      <c r="D3" s="459"/>
      <c r="E3" s="459"/>
      <c r="F3" s="459"/>
      <c r="G3" s="459"/>
    </row>
    <row r="4" spans="2:14" ht="15" customHeight="1" x14ac:dyDescent="0.3"/>
    <row r="5" spans="2:14" ht="18.600000000000001" thickBot="1" x14ac:dyDescent="0.35">
      <c r="B5" s="28" t="s">
        <v>516</v>
      </c>
    </row>
    <row r="6" spans="2:14" ht="63" customHeight="1" thickTop="1" x14ac:dyDescent="0.3">
      <c r="B6" s="18"/>
      <c r="C6" s="19"/>
      <c r="D6" s="460" t="s">
        <v>517</v>
      </c>
      <c r="E6" s="513" t="s">
        <v>518</v>
      </c>
      <c r="F6" s="513"/>
      <c r="G6" s="492" t="s">
        <v>501</v>
      </c>
      <c r="H6" s="470" t="s">
        <v>444</v>
      </c>
      <c r="J6" s="489" t="s">
        <v>445</v>
      </c>
    </row>
    <row r="7" spans="2:14" ht="28.5" customHeight="1" thickBot="1" x14ac:dyDescent="0.35">
      <c r="B7" s="20"/>
      <c r="C7" s="5"/>
      <c r="D7" s="461"/>
      <c r="E7" s="425" t="s">
        <v>5</v>
      </c>
      <c r="F7" s="6" t="s">
        <v>502</v>
      </c>
      <c r="G7" s="493"/>
      <c r="H7" s="471"/>
      <c r="J7" s="489"/>
    </row>
    <row r="8" spans="2:14" ht="15" thickTop="1" x14ac:dyDescent="0.3">
      <c r="B8" s="465" t="s">
        <v>447</v>
      </c>
      <c r="C8" s="76" t="s">
        <v>448</v>
      </c>
      <c r="D8" s="77">
        <v>1</v>
      </c>
      <c r="E8" s="77">
        <v>1</v>
      </c>
      <c r="F8" s="78">
        <f t="shared" ref="F8" si="0">E8/D8</f>
        <v>1</v>
      </c>
      <c r="G8" s="377">
        <f>F8/MAX($F$8:$F$17)</f>
        <v>1</v>
      </c>
      <c r="H8" s="344">
        <f>F8-$F$17</f>
        <v>0.5</v>
      </c>
      <c r="J8" s="258">
        <f>F8/$F$17</f>
        <v>2</v>
      </c>
    </row>
    <row r="9" spans="2:14" ht="14.4" x14ac:dyDescent="0.3">
      <c r="B9" s="466"/>
      <c r="C9" s="284" t="s">
        <v>449</v>
      </c>
      <c r="D9" s="285">
        <v>0</v>
      </c>
      <c r="E9" s="285" t="s">
        <v>522</v>
      </c>
      <c r="F9" s="286" t="s">
        <v>522</v>
      </c>
      <c r="G9" s="320" t="s">
        <v>522</v>
      </c>
      <c r="H9" s="287" t="s">
        <v>522</v>
      </c>
      <c r="J9" s="320" t="s">
        <v>522</v>
      </c>
    </row>
    <row r="10" spans="2:14" ht="14.4" x14ac:dyDescent="0.3">
      <c r="B10" s="466"/>
      <c r="C10" s="41" t="s">
        <v>12</v>
      </c>
      <c r="D10" s="42">
        <v>11</v>
      </c>
      <c r="E10" s="42">
        <v>4</v>
      </c>
      <c r="F10" s="43">
        <f t="shared" ref="F10:F44" si="1">E10/D10</f>
        <v>0.36363636363636365</v>
      </c>
      <c r="G10" s="103">
        <f t="shared" ref="G10:G17" si="2">F10/MAX($F$8:$F$17)</f>
        <v>0.36363636363636365</v>
      </c>
      <c r="H10" s="344">
        <f t="shared" ref="H10:H16" si="3">F10-$F$17</f>
        <v>-0.13636363636363635</v>
      </c>
      <c r="J10" s="355">
        <f t="shared" ref="J10:J17" si="4">F10/$F$17</f>
        <v>0.72727272727272729</v>
      </c>
      <c r="N10" s="252"/>
    </row>
    <row r="11" spans="2:14" ht="14.4" x14ac:dyDescent="0.3">
      <c r="B11" s="466"/>
      <c r="C11" s="278" t="s">
        <v>450</v>
      </c>
      <c r="D11" s="279">
        <v>1</v>
      </c>
      <c r="E11" s="279">
        <v>1</v>
      </c>
      <c r="F11" s="280">
        <f t="shared" si="1"/>
        <v>1</v>
      </c>
      <c r="G11" s="376">
        <f t="shared" si="2"/>
        <v>1</v>
      </c>
      <c r="H11" s="344">
        <f t="shared" si="3"/>
        <v>0.5</v>
      </c>
      <c r="J11" s="356">
        <f t="shared" si="4"/>
        <v>2</v>
      </c>
      <c r="N11" s="252"/>
    </row>
    <row r="12" spans="2:14" ht="14.4" x14ac:dyDescent="0.3">
      <c r="B12" s="466"/>
      <c r="C12" s="89" t="s">
        <v>13</v>
      </c>
      <c r="D12" s="134">
        <v>100</v>
      </c>
      <c r="E12" s="134">
        <v>47</v>
      </c>
      <c r="F12" s="91">
        <f t="shared" si="1"/>
        <v>0.47</v>
      </c>
      <c r="G12" s="103">
        <f t="shared" si="2"/>
        <v>0.47</v>
      </c>
      <c r="H12" s="347">
        <f t="shared" si="3"/>
        <v>-3.0000000000000027E-2</v>
      </c>
      <c r="J12" s="258">
        <f t="shared" si="4"/>
        <v>0.94</v>
      </c>
      <c r="N12" s="252"/>
    </row>
    <row r="13" spans="2:14" ht="14.4" x14ac:dyDescent="0.3">
      <c r="B13" s="466"/>
      <c r="C13" s="288" t="s">
        <v>451</v>
      </c>
      <c r="D13" s="289">
        <v>6</v>
      </c>
      <c r="E13" s="289">
        <v>3</v>
      </c>
      <c r="F13" s="290">
        <f t="shared" si="1"/>
        <v>0.5</v>
      </c>
      <c r="G13" s="378">
        <f t="shared" si="2"/>
        <v>0.5</v>
      </c>
      <c r="H13" s="344">
        <f t="shared" si="3"/>
        <v>0</v>
      </c>
      <c r="J13" s="369">
        <f t="shared" si="4"/>
        <v>1</v>
      </c>
      <c r="N13" s="252"/>
    </row>
    <row r="14" spans="2:14" ht="14.4" x14ac:dyDescent="0.3">
      <c r="B14" s="466"/>
      <c r="C14" s="89" t="s">
        <v>15</v>
      </c>
      <c r="D14" s="134">
        <v>1</v>
      </c>
      <c r="E14" s="134">
        <v>0</v>
      </c>
      <c r="F14" s="91">
        <f t="shared" ref="F14" si="5">E14/D14</f>
        <v>0</v>
      </c>
      <c r="G14" s="103">
        <f t="shared" si="2"/>
        <v>0</v>
      </c>
      <c r="H14" s="344">
        <f t="shared" si="3"/>
        <v>-0.5</v>
      </c>
      <c r="J14" s="258">
        <f t="shared" si="4"/>
        <v>0</v>
      </c>
      <c r="N14" s="252"/>
    </row>
    <row r="15" spans="2:14" ht="14.4" x14ac:dyDescent="0.3">
      <c r="B15" s="466"/>
      <c r="C15" s="288" t="s">
        <v>16</v>
      </c>
      <c r="D15" s="289">
        <v>10</v>
      </c>
      <c r="E15" s="289">
        <v>9</v>
      </c>
      <c r="F15" s="290">
        <f t="shared" si="1"/>
        <v>0.9</v>
      </c>
      <c r="G15" s="378">
        <f t="shared" si="2"/>
        <v>0.9</v>
      </c>
      <c r="H15" s="344">
        <f t="shared" si="3"/>
        <v>0.4</v>
      </c>
      <c r="J15" s="357">
        <f t="shared" si="4"/>
        <v>1.8</v>
      </c>
      <c r="N15" s="252"/>
    </row>
    <row r="16" spans="2:14" ht="14.4" x14ac:dyDescent="0.3">
      <c r="B16" s="466"/>
      <c r="C16" s="41" t="s">
        <v>20</v>
      </c>
      <c r="D16" s="42">
        <v>8</v>
      </c>
      <c r="E16" s="42">
        <v>4</v>
      </c>
      <c r="F16" s="43">
        <f t="shared" si="1"/>
        <v>0.5</v>
      </c>
      <c r="G16" s="103">
        <f t="shared" si="2"/>
        <v>0.5</v>
      </c>
      <c r="H16" s="344">
        <f t="shared" si="3"/>
        <v>0</v>
      </c>
      <c r="J16" s="355">
        <f t="shared" si="4"/>
        <v>1</v>
      </c>
    </row>
    <row r="17" spans="2:16" ht="15" thickBot="1" x14ac:dyDescent="0.35">
      <c r="B17" s="467"/>
      <c r="C17" s="291" t="s">
        <v>37</v>
      </c>
      <c r="D17" s="292">
        <f>SUM(D8:D16)</f>
        <v>138</v>
      </c>
      <c r="E17" s="292">
        <f>SUM(E8:E16)</f>
        <v>69</v>
      </c>
      <c r="F17" s="293">
        <f t="shared" si="1"/>
        <v>0.5</v>
      </c>
      <c r="G17" s="388">
        <f t="shared" si="2"/>
        <v>0.5</v>
      </c>
      <c r="H17" s="396"/>
      <c r="J17" s="358">
        <f t="shared" si="4"/>
        <v>1</v>
      </c>
    </row>
    <row r="18" spans="2:16" ht="15" thickTop="1" x14ac:dyDescent="0.3">
      <c r="B18" s="476" t="s">
        <v>452</v>
      </c>
      <c r="C18" s="71" t="s">
        <v>25</v>
      </c>
      <c r="D18" s="72">
        <v>86</v>
      </c>
      <c r="E18" s="72">
        <v>52</v>
      </c>
      <c r="F18" s="73">
        <f t="shared" si="1"/>
        <v>0.60465116279069764</v>
      </c>
      <c r="G18" s="389">
        <f>F18/$F$18</f>
        <v>1</v>
      </c>
      <c r="H18" s="349">
        <f>F18-$F$21</f>
        <v>0.10465116279069764</v>
      </c>
      <c r="J18" s="359">
        <f>F18/$F$21</f>
        <v>1.2093023255813953</v>
      </c>
      <c r="N18" s="252"/>
    </row>
    <row r="19" spans="2:16" ht="14.4" x14ac:dyDescent="0.3">
      <c r="B19" s="477"/>
      <c r="C19" s="288" t="s">
        <v>24</v>
      </c>
      <c r="D19" s="289">
        <v>47</v>
      </c>
      <c r="E19" s="289">
        <v>14</v>
      </c>
      <c r="F19" s="290">
        <f t="shared" si="1"/>
        <v>0.2978723404255319</v>
      </c>
      <c r="G19" s="430">
        <f>F19/$F$18</f>
        <v>0.4926350245499182</v>
      </c>
      <c r="H19" s="344">
        <f>F19-$F$21</f>
        <v>-0.2021276595744681</v>
      </c>
      <c r="J19" s="357">
        <f>F19/$F$21</f>
        <v>0.5957446808510638</v>
      </c>
      <c r="N19" s="252"/>
    </row>
    <row r="20" spans="2:16" ht="14.4" x14ac:dyDescent="0.3">
      <c r="B20" s="477"/>
      <c r="C20" s="63" t="s">
        <v>453</v>
      </c>
      <c r="D20" s="65">
        <v>5</v>
      </c>
      <c r="E20" s="65">
        <v>3</v>
      </c>
      <c r="F20" s="66">
        <f t="shared" si="1"/>
        <v>0.6</v>
      </c>
      <c r="G20" s="95">
        <f>F20/$F$18</f>
        <v>0.99230769230769234</v>
      </c>
      <c r="H20" s="344">
        <f>F20-$F$21</f>
        <v>9.9999999999999978E-2</v>
      </c>
      <c r="J20" s="360">
        <f>F20/$F$21</f>
        <v>1.2</v>
      </c>
      <c r="N20" s="252"/>
      <c r="P20" s="252"/>
    </row>
    <row r="21" spans="2:16" ht="15" thickBot="1" x14ac:dyDescent="0.35">
      <c r="B21" s="478"/>
      <c r="C21" s="291" t="s">
        <v>37</v>
      </c>
      <c r="D21" s="296">
        <f>SUM(D18:D20)</f>
        <v>138</v>
      </c>
      <c r="E21" s="296">
        <f>SUM(E18:E20)</f>
        <v>69</v>
      </c>
      <c r="F21" s="293">
        <f t="shared" si="1"/>
        <v>0.5</v>
      </c>
      <c r="G21" s="379">
        <f>F21/$F$18</f>
        <v>0.82692307692307698</v>
      </c>
      <c r="H21" s="397"/>
      <c r="J21" s="358">
        <f>F21/$F$21</f>
        <v>1</v>
      </c>
      <c r="N21" s="252"/>
      <c r="P21" s="252"/>
    </row>
    <row r="22" spans="2:16" ht="15" thickTop="1" x14ac:dyDescent="0.3">
      <c r="B22" s="465" t="s">
        <v>454</v>
      </c>
      <c r="C22" s="57" t="s">
        <v>455</v>
      </c>
      <c r="D22" s="58">
        <v>11</v>
      </c>
      <c r="E22" s="58">
        <v>4</v>
      </c>
      <c r="F22" s="59">
        <f t="shared" si="1"/>
        <v>0.36363636363636365</v>
      </c>
      <c r="G22" s="103">
        <f t="shared" ref="G22:G29" si="6">F22/MAX($F$22:$F$29)</f>
        <v>0.54545454545454553</v>
      </c>
      <c r="H22" s="344">
        <f t="shared" ref="H22:H28" si="7">F22-$F$29</f>
        <v>-0.13265993265993264</v>
      </c>
      <c r="J22" s="361">
        <f t="shared" ref="J22:J29" si="8">F22/$F$29</f>
        <v>0.73270013568521031</v>
      </c>
      <c r="N22" s="252"/>
      <c r="P22" s="252"/>
    </row>
    <row r="23" spans="2:16" ht="14.4" x14ac:dyDescent="0.3">
      <c r="B23" s="474"/>
      <c r="C23" s="288" t="s">
        <v>456</v>
      </c>
      <c r="D23" s="289">
        <v>21</v>
      </c>
      <c r="E23" s="289">
        <v>12</v>
      </c>
      <c r="F23" s="290">
        <f t="shared" si="1"/>
        <v>0.5714285714285714</v>
      </c>
      <c r="G23" s="376">
        <f t="shared" si="6"/>
        <v>0.8571428571428571</v>
      </c>
      <c r="H23" s="344">
        <f t="shared" si="7"/>
        <v>7.5132275132275106E-2</v>
      </c>
      <c r="J23" s="357">
        <f t="shared" si="8"/>
        <v>1.1513859275053304</v>
      </c>
      <c r="N23" s="252"/>
      <c r="P23" s="252"/>
    </row>
    <row r="24" spans="2:16" ht="14.4" x14ac:dyDescent="0.3">
      <c r="B24" s="474"/>
      <c r="C24" s="41" t="s">
        <v>457</v>
      </c>
      <c r="D24" s="42">
        <v>29</v>
      </c>
      <c r="E24" s="42">
        <v>16</v>
      </c>
      <c r="F24" s="43">
        <f t="shared" si="1"/>
        <v>0.55172413793103448</v>
      </c>
      <c r="G24" s="103">
        <f t="shared" si="6"/>
        <v>0.82758620689655171</v>
      </c>
      <c r="H24" s="347">
        <f t="shared" si="7"/>
        <v>5.5427841634738184E-2</v>
      </c>
      <c r="J24" s="355">
        <f t="shared" si="8"/>
        <v>1.1116829644879054</v>
      </c>
      <c r="N24" s="252"/>
      <c r="P24" s="252"/>
    </row>
    <row r="25" spans="2:16" ht="14.4" x14ac:dyDescent="0.3">
      <c r="B25" s="474"/>
      <c r="C25" s="288" t="s">
        <v>458</v>
      </c>
      <c r="D25" s="289">
        <v>39</v>
      </c>
      <c r="E25" s="289">
        <v>19</v>
      </c>
      <c r="F25" s="290">
        <f t="shared" si="1"/>
        <v>0.48717948717948717</v>
      </c>
      <c r="G25" s="430">
        <f t="shared" si="6"/>
        <v>0.73076923076923084</v>
      </c>
      <c r="H25" s="344">
        <f t="shared" si="7"/>
        <v>-9.1168091168091214E-3</v>
      </c>
      <c r="J25" s="357">
        <f t="shared" si="8"/>
        <v>0.98163030998851897</v>
      </c>
      <c r="N25" s="252"/>
      <c r="P25" s="252"/>
    </row>
    <row r="26" spans="2:16" ht="14.4" x14ac:dyDescent="0.3">
      <c r="B26" s="474"/>
      <c r="C26" s="41" t="s">
        <v>459</v>
      </c>
      <c r="D26" s="42">
        <v>22</v>
      </c>
      <c r="E26" s="42">
        <v>9</v>
      </c>
      <c r="F26" s="43">
        <f t="shared" si="1"/>
        <v>0.40909090909090912</v>
      </c>
      <c r="G26" s="103">
        <f t="shared" si="6"/>
        <v>0.61363636363636376</v>
      </c>
      <c r="H26" s="344">
        <f t="shared" si="7"/>
        <v>-8.7205387205387175E-2</v>
      </c>
      <c r="J26" s="355">
        <f t="shared" si="8"/>
        <v>0.82428765264586168</v>
      </c>
      <c r="N26" s="252"/>
      <c r="P26" s="252"/>
    </row>
    <row r="27" spans="2:16" ht="14.4" x14ac:dyDescent="0.3">
      <c r="B27" s="474"/>
      <c r="C27" s="288" t="s">
        <v>460</v>
      </c>
      <c r="D27" s="289">
        <v>9</v>
      </c>
      <c r="E27" s="289">
        <v>6</v>
      </c>
      <c r="F27" s="290">
        <f t="shared" si="1"/>
        <v>0.66666666666666663</v>
      </c>
      <c r="G27" s="376">
        <f t="shared" si="6"/>
        <v>1</v>
      </c>
      <c r="H27" s="344">
        <f t="shared" si="7"/>
        <v>0.17037037037037034</v>
      </c>
      <c r="J27" s="357">
        <f t="shared" si="8"/>
        <v>1.3432835820895521</v>
      </c>
      <c r="N27" s="252"/>
    </row>
    <row r="28" spans="2:16" ht="14.4" x14ac:dyDescent="0.3">
      <c r="B28" s="474"/>
      <c r="C28" s="41" t="s">
        <v>461</v>
      </c>
      <c r="D28" s="42">
        <v>4</v>
      </c>
      <c r="E28" s="42">
        <v>1</v>
      </c>
      <c r="F28" s="43">
        <f t="shared" si="1"/>
        <v>0.25</v>
      </c>
      <c r="G28" s="103">
        <f t="shared" si="6"/>
        <v>0.375</v>
      </c>
      <c r="H28" s="344">
        <f t="shared" si="7"/>
        <v>-0.24629629629629629</v>
      </c>
      <c r="J28" s="355">
        <f t="shared" si="8"/>
        <v>0.50373134328358204</v>
      </c>
    </row>
    <row r="29" spans="2:16" ht="15" thickBot="1" x14ac:dyDescent="0.35">
      <c r="B29" s="475"/>
      <c r="C29" s="291" t="s">
        <v>37</v>
      </c>
      <c r="D29" s="292">
        <f>SUM(D22:D28)</f>
        <v>135</v>
      </c>
      <c r="E29" s="292">
        <f>SUM(E22:E28)</f>
        <v>67</v>
      </c>
      <c r="F29" s="293">
        <f t="shared" si="1"/>
        <v>0.49629629629629629</v>
      </c>
      <c r="G29" s="388">
        <f t="shared" si="6"/>
        <v>0.74444444444444446</v>
      </c>
      <c r="H29" s="396"/>
      <c r="J29" s="358">
        <f t="shared" si="8"/>
        <v>1</v>
      </c>
    </row>
    <row r="30" spans="2:16" ht="15" thickTop="1" x14ac:dyDescent="0.3">
      <c r="B30" s="476" t="s">
        <v>503</v>
      </c>
      <c r="C30" s="71" t="s">
        <v>463</v>
      </c>
      <c r="D30" s="72">
        <v>2</v>
      </c>
      <c r="E30" s="72">
        <v>0</v>
      </c>
      <c r="F30" s="73">
        <f t="shared" si="1"/>
        <v>0</v>
      </c>
      <c r="G30" s="400">
        <f>F30/$F$31</f>
        <v>0</v>
      </c>
      <c r="H30" s="346">
        <f>F30-$F$32</f>
        <v>-0.13745704467353953</v>
      </c>
      <c r="J30" s="359">
        <f>F30/$F$32</f>
        <v>0</v>
      </c>
    </row>
    <row r="31" spans="2:16" ht="14.4" x14ac:dyDescent="0.3">
      <c r="B31" s="479"/>
      <c r="C31" s="278" t="s">
        <v>464</v>
      </c>
      <c r="D31" s="279">
        <v>289</v>
      </c>
      <c r="E31" s="279">
        <v>40</v>
      </c>
      <c r="F31" s="280">
        <f t="shared" si="1"/>
        <v>0.13840830449826991</v>
      </c>
      <c r="G31" s="369">
        <f t="shared" ref="G31:G32" si="9">F31/$F$31</f>
        <v>1</v>
      </c>
      <c r="H31" s="344">
        <f>F31-$F$32</f>
        <v>9.5125982473037718E-4</v>
      </c>
      <c r="J31" s="356">
        <f>F31/$F$32</f>
        <v>1.0069204152249136</v>
      </c>
    </row>
    <row r="32" spans="2:16" ht="15" thickBot="1" x14ac:dyDescent="0.35">
      <c r="B32" s="480"/>
      <c r="C32" s="68" t="s">
        <v>37</v>
      </c>
      <c r="D32" s="304">
        <f>SUM(D30:D31)</f>
        <v>291</v>
      </c>
      <c r="E32" s="304">
        <f>SUM(E30:E31)</f>
        <v>40</v>
      </c>
      <c r="F32" s="305">
        <f t="shared" si="1"/>
        <v>0.13745704467353953</v>
      </c>
      <c r="G32" s="362">
        <f t="shared" si="9"/>
        <v>0.99312714776632305</v>
      </c>
      <c r="H32" s="393"/>
      <c r="J32" s="362">
        <f>F32/$F$32</f>
        <v>1</v>
      </c>
    </row>
    <row r="33" spans="2:10" ht="15" thickTop="1" x14ac:dyDescent="0.3">
      <c r="B33" s="465" t="s">
        <v>465</v>
      </c>
      <c r="C33" s="297" t="s">
        <v>466</v>
      </c>
      <c r="D33" s="298">
        <v>109</v>
      </c>
      <c r="E33" s="298">
        <v>56</v>
      </c>
      <c r="F33" s="299">
        <f t="shared" si="1"/>
        <v>0.51376146788990829</v>
      </c>
      <c r="G33" s="376">
        <f>F33/$F$33</f>
        <v>1</v>
      </c>
      <c r="H33" s="344">
        <f>F33-$F$35</f>
        <v>1.3761467889908285E-2</v>
      </c>
      <c r="J33" s="363">
        <f>F33/$F$35</f>
        <v>1.0275229357798166</v>
      </c>
    </row>
    <row r="34" spans="2:10" ht="14.4" x14ac:dyDescent="0.3">
      <c r="B34" s="474"/>
      <c r="C34" s="41" t="s">
        <v>467</v>
      </c>
      <c r="D34" s="42">
        <v>29</v>
      </c>
      <c r="E34" s="42">
        <v>13</v>
      </c>
      <c r="F34" s="43">
        <f t="shared" si="1"/>
        <v>0.44827586206896552</v>
      </c>
      <c r="G34" s="103">
        <f>F34/$F$33</f>
        <v>0.87253694581280783</v>
      </c>
      <c r="H34" s="344">
        <f>F34-$F$35</f>
        <v>-5.1724137931034475E-2</v>
      </c>
      <c r="J34" s="355">
        <f>F34/$F$35</f>
        <v>0.89655172413793105</v>
      </c>
    </row>
    <row r="35" spans="2:10" ht="15" thickBot="1" x14ac:dyDescent="0.35">
      <c r="B35" s="475"/>
      <c r="C35" s="291" t="s">
        <v>37</v>
      </c>
      <c r="D35" s="292">
        <f>SUM(D33:D34)</f>
        <v>138</v>
      </c>
      <c r="E35" s="292">
        <f>SUM(E33:E34)</f>
        <v>69</v>
      </c>
      <c r="F35" s="293">
        <f t="shared" si="1"/>
        <v>0.5</v>
      </c>
      <c r="G35" s="388">
        <f>F35/$F$33</f>
        <v>0.9732142857142857</v>
      </c>
      <c r="H35" s="396"/>
      <c r="J35" s="358">
        <f>F35/$F$35</f>
        <v>1</v>
      </c>
    </row>
    <row r="36" spans="2:10" ht="15" thickTop="1" x14ac:dyDescent="0.3">
      <c r="B36" s="476" t="s">
        <v>468</v>
      </c>
      <c r="C36" s="300" t="s">
        <v>469</v>
      </c>
      <c r="D36" s="301">
        <v>1</v>
      </c>
      <c r="E36" s="301">
        <v>0</v>
      </c>
      <c r="F36" s="302">
        <f t="shared" si="1"/>
        <v>0</v>
      </c>
      <c r="G36" s="400">
        <f>F36/$F$37</f>
        <v>0</v>
      </c>
      <c r="H36" s="346">
        <f>F36-$F$38</f>
        <v>-0.5</v>
      </c>
      <c r="J36" s="364">
        <f>F36/$F$38</f>
        <v>0</v>
      </c>
    </row>
    <row r="37" spans="2:10" ht="14.4" x14ac:dyDescent="0.3">
      <c r="B37" s="479"/>
      <c r="C37" s="278" t="s">
        <v>470</v>
      </c>
      <c r="D37" s="279">
        <f>D38-D36</f>
        <v>137</v>
      </c>
      <c r="E37" s="279">
        <v>69</v>
      </c>
      <c r="F37" s="280">
        <f t="shared" si="1"/>
        <v>0.5036496350364964</v>
      </c>
      <c r="G37" s="403">
        <f t="shared" ref="G37:G38" si="10">F37/$F$37</f>
        <v>1</v>
      </c>
      <c r="H37" s="344">
        <f>F37-$F$38</f>
        <v>3.6496350364964014E-3</v>
      </c>
      <c r="J37" s="356">
        <f>F37/$F$38</f>
        <v>1.0072992700729928</v>
      </c>
    </row>
    <row r="38" spans="2:10" ht="15" thickBot="1" x14ac:dyDescent="0.35">
      <c r="B38" s="480"/>
      <c r="C38" s="303" t="s">
        <v>37</v>
      </c>
      <c r="D38" s="304">
        <v>138</v>
      </c>
      <c r="E38" s="304">
        <v>69</v>
      </c>
      <c r="F38" s="305">
        <f t="shared" si="1"/>
        <v>0.5</v>
      </c>
      <c r="G38" s="362">
        <f t="shared" si="10"/>
        <v>0.99275362318840565</v>
      </c>
      <c r="H38" s="398"/>
      <c r="J38" s="362">
        <f>F38/$F$38</f>
        <v>1</v>
      </c>
    </row>
    <row r="39" spans="2:10" ht="15" thickTop="1" x14ac:dyDescent="0.3">
      <c r="B39" s="465" t="s">
        <v>471</v>
      </c>
      <c r="C39" s="281" t="s">
        <v>472</v>
      </c>
      <c r="D39" s="282">
        <v>3</v>
      </c>
      <c r="E39" s="282">
        <v>0</v>
      </c>
      <c r="F39" s="283">
        <f t="shared" si="1"/>
        <v>0</v>
      </c>
      <c r="G39" s="403">
        <f>F39/$F$40</f>
        <v>0</v>
      </c>
      <c r="H39" s="344">
        <f>F39-$F$41</f>
        <v>-0.5</v>
      </c>
      <c r="J39" s="365">
        <f>F39/$F$41</f>
        <v>0</v>
      </c>
    </row>
    <row r="40" spans="2:10" ht="14.4" x14ac:dyDescent="0.3">
      <c r="B40" s="474"/>
      <c r="C40" s="41" t="s">
        <v>473</v>
      </c>
      <c r="D40" s="42">
        <f>D41-D39</f>
        <v>135</v>
      </c>
      <c r="E40" s="42">
        <v>69</v>
      </c>
      <c r="F40" s="43">
        <f t="shared" si="1"/>
        <v>0.51111111111111107</v>
      </c>
      <c r="G40" s="405">
        <f t="shared" ref="G40:G41" si="11">F40/$F$40</f>
        <v>1</v>
      </c>
      <c r="H40" s="347">
        <f>F40-$F$41</f>
        <v>1.1111111111111072E-2</v>
      </c>
      <c r="J40" s="355">
        <f>F40/$F$41</f>
        <v>1.0222222222222221</v>
      </c>
    </row>
    <row r="41" spans="2:10" ht="15" thickBot="1" x14ac:dyDescent="0.35">
      <c r="B41" s="475"/>
      <c r="C41" s="291" t="s">
        <v>37</v>
      </c>
      <c r="D41" s="292">
        <v>138</v>
      </c>
      <c r="E41" s="292">
        <v>69</v>
      </c>
      <c r="F41" s="293">
        <f t="shared" si="1"/>
        <v>0.5</v>
      </c>
      <c r="G41" s="407">
        <f t="shared" si="11"/>
        <v>0.97826086956521752</v>
      </c>
      <c r="H41" s="396"/>
      <c r="J41" s="358">
        <f>F41/$F$41</f>
        <v>1</v>
      </c>
    </row>
    <row r="42" spans="2:10" ht="15" thickTop="1" x14ac:dyDescent="0.3">
      <c r="B42" s="476" t="s">
        <v>474</v>
      </c>
      <c r="C42" s="300" t="s">
        <v>475</v>
      </c>
      <c r="D42" s="301">
        <v>2</v>
      </c>
      <c r="E42" s="301">
        <v>0</v>
      </c>
      <c r="F42" s="302">
        <f t="shared" si="1"/>
        <v>0</v>
      </c>
      <c r="G42" s="400">
        <f>F42/$F$43</f>
        <v>0</v>
      </c>
      <c r="H42" s="346">
        <f>F42-$F$44</f>
        <v>-0.5</v>
      </c>
      <c r="J42" s="364">
        <f>F42/$F$44</f>
        <v>0</v>
      </c>
    </row>
    <row r="43" spans="2:10" ht="14.4" x14ac:dyDescent="0.3">
      <c r="B43" s="479"/>
      <c r="C43" s="278" t="s">
        <v>476</v>
      </c>
      <c r="D43" s="279">
        <f>D44-D42</f>
        <v>136</v>
      </c>
      <c r="E43" s="279">
        <v>69</v>
      </c>
      <c r="F43" s="280">
        <f t="shared" si="1"/>
        <v>0.50735294117647056</v>
      </c>
      <c r="G43" s="403">
        <f t="shared" ref="G43:G44" si="12">F43/$F$43</f>
        <v>1</v>
      </c>
      <c r="H43" s="344">
        <f>F43-$F$44</f>
        <v>7.3529411764705621E-3</v>
      </c>
      <c r="J43" s="356">
        <f>F43/$F$44</f>
        <v>1.0147058823529411</v>
      </c>
    </row>
    <row r="44" spans="2:10" ht="15" thickBot="1" x14ac:dyDescent="0.35">
      <c r="B44" s="480"/>
      <c r="C44" s="303" t="s">
        <v>37</v>
      </c>
      <c r="D44" s="304">
        <v>138</v>
      </c>
      <c r="E44" s="304">
        <v>69</v>
      </c>
      <c r="F44" s="305">
        <f t="shared" si="1"/>
        <v>0.5</v>
      </c>
      <c r="G44" s="362">
        <f t="shared" si="12"/>
        <v>0.98550724637681164</v>
      </c>
      <c r="H44" s="398"/>
      <c r="J44" s="362">
        <f>F44/$F$44</f>
        <v>1</v>
      </c>
    </row>
    <row r="45" spans="2:10" ht="15" thickTop="1" x14ac:dyDescent="0.3">
      <c r="B45" s="465" t="s">
        <v>477</v>
      </c>
      <c r="C45" s="76" t="s">
        <v>478</v>
      </c>
      <c r="D45" s="77" t="s">
        <v>522</v>
      </c>
      <c r="E45" s="77" t="s">
        <v>522</v>
      </c>
      <c r="F45" s="78" t="s">
        <v>522</v>
      </c>
      <c r="G45" s="78" t="s">
        <v>522</v>
      </c>
      <c r="H45" s="411" t="s">
        <v>522</v>
      </c>
      <c r="J45" s="366" t="s">
        <v>522</v>
      </c>
    </row>
    <row r="46" spans="2:10" ht="14.4" x14ac:dyDescent="0.3">
      <c r="B46" s="474"/>
      <c r="C46" s="288" t="s">
        <v>479</v>
      </c>
      <c r="D46" s="289" t="s">
        <v>522</v>
      </c>
      <c r="E46" s="289" t="s">
        <v>522</v>
      </c>
      <c r="F46" s="290" t="s">
        <v>522</v>
      </c>
      <c r="G46" s="403" t="s">
        <v>522</v>
      </c>
      <c r="H46" s="344" t="s">
        <v>522</v>
      </c>
      <c r="J46" s="357" t="e">
        <f>F46/$F$47</f>
        <v>#VALUE!</v>
      </c>
    </row>
    <row r="47" spans="2:10" ht="15" thickBot="1" x14ac:dyDescent="0.35">
      <c r="B47" s="475"/>
      <c r="C47" s="306" t="s">
        <v>37</v>
      </c>
      <c r="D47" s="307" t="s">
        <v>522</v>
      </c>
      <c r="E47" s="307" t="s">
        <v>522</v>
      </c>
      <c r="F47" s="308" t="s">
        <v>522</v>
      </c>
      <c r="G47" s="371" t="s">
        <v>522</v>
      </c>
      <c r="H47" s="413" t="s">
        <v>522</v>
      </c>
      <c r="J47" s="367" t="e">
        <f>F47/$F$47</f>
        <v>#VALUE!</v>
      </c>
    </row>
    <row r="48" spans="2:10" ht="15" thickTop="1" x14ac:dyDescent="0.3">
      <c r="B48" s="465" t="s">
        <v>480</v>
      </c>
      <c r="C48" s="281" t="s">
        <v>57</v>
      </c>
      <c r="D48" s="282" t="s">
        <v>522</v>
      </c>
      <c r="E48" s="282" t="s">
        <v>522</v>
      </c>
      <c r="F48" s="283" t="s">
        <v>522</v>
      </c>
      <c r="G48" s="283" t="s">
        <v>522</v>
      </c>
      <c r="H48" s="346" t="s">
        <v>522</v>
      </c>
      <c r="J48" s="365" t="s">
        <v>522</v>
      </c>
    </row>
    <row r="49" spans="2:10" ht="14.4" x14ac:dyDescent="0.3">
      <c r="B49" s="474"/>
      <c r="C49" s="41" t="s">
        <v>481</v>
      </c>
      <c r="D49" s="42" t="s">
        <v>522</v>
      </c>
      <c r="E49" s="42" t="s">
        <v>522</v>
      </c>
      <c r="F49" s="43" t="s">
        <v>522</v>
      </c>
      <c r="G49" s="405" t="s">
        <v>522</v>
      </c>
      <c r="H49" s="347" t="s">
        <v>522</v>
      </c>
      <c r="J49" s="355" t="e">
        <f>F49/$F$50</f>
        <v>#VALUE!</v>
      </c>
    </row>
    <row r="50" spans="2:10" ht="15" thickBot="1" x14ac:dyDescent="0.35">
      <c r="B50" s="475"/>
      <c r="C50" s="291" t="s">
        <v>37</v>
      </c>
      <c r="D50" s="292" t="s">
        <v>522</v>
      </c>
      <c r="E50" s="292" t="s">
        <v>522</v>
      </c>
      <c r="F50" s="293" t="s">
        <v>522</v>
      </c>
      <c r="G50" s="406" t="s">
        <v>522</v>
      </c>
      <c r="H50" s="412" t="s">
        <v>522</v>
      </c>
      <c r="J50" s="368" t="e">
        <f>F50/$F$50</f>
        <v>#VALUE!</v>
      </c>
    </row>
    <row r="51" spans="2:10" ht="20.25" customHeight="1" thickTop="1" x14ac:dyDescent="0.3">
      <c r="B51" s="491" t="s">
        <v>523</v>
      </c>
      <c r="C51" s="491"/>
      <c r="D51" s="491"/>
      <c r="E51" s="491"/>
      <c r="F51" s="491"/>
      <c r="G51" s="491"/>
      <c r="H51" s="37"/>
    </row>
    <row r="52" spans="2:10" ht="19.5" customHeight="1" x14ac:dyDescent="0.3">
      <c r="B52" s="491" t="s">
        <v>520</v>
      </c>
      <c r="C52" s="491"/>
      <c r="D52" s="491"/>
      <c r="E52" s="491"/>
      <c r="F52" s="491"/>
      <c r="G52" s="491"/>
    </row>
    <row r="53" spans="2:10" ht="14.4" x14ac:dyDescent="0.3">
      <c r="B53" s="497" t="s">
        <v>46</v>
      </c>
      <c r="C53" s="497"/>
      <c r="D53" s="497"/>
      <c r="E53" s="497"/>
      <c r="F53" s="497"/>
      <c r="G53" s="497"/>
      <c r="I53" s="420"/>
    </row>
    <row r="54" spans="2:10" ht="27.75" customHeight="1" x14ac:dyDescent="0.3">
      <c r="B54" s="497" t="s">
        <v>506</v>
      </c>
      <c r="C54" s="497"/>
      <c r="D54" s="497"/>
      <c r="E54" s="497"/>
      <c r="F54" s="497"/>
      <c r="G54" s="497"/>
    </row>
    <row r="55" spans="2:10" ht="14.4" x14ac:dyDescent="0.3">
      <c r="B55" s="497" t="s">
        <v>60</v>
      </c>
      <c r="C55" s="497"/>
      <c r="D55" s="497"/>
      <c r="E55" s="497"/>
      <c r="F55" s="497"/>
      <c r="G55" s="497"/>
    </row>
    <row r="56" spans="2:10" ht="14.4" x14ac:dyDescent="0.3">
      <c r="B56" s="494" t="s">
        <v>507</v>
      </c>
      <c r="C56" s="494"/>
      <c r="D56" s="494"/>
    </row>
    <row r="57" spans="2:10" ht="46.5" customHeight="1" x14ac:dyDescent="0.3">
      <c r="B57" s="494" t="s">
        <v>508</v>
      </c>
      <c r="C57" s="494"/>
      <c r="D57" s="494"/>
      <c r="E57" s="494"/>
      <c r="F57" s="494"/>
      <c r="G57" s="494"/>
    </row>
    <row r="58" spans="2:10" ht="14.4" x14ac:dyDescent="0.3">
      <c r="B58" s="431" t="s">
        <v>554</v>
      </c>
    </row>
    <row r="59" spans="2:10" ht="14.4" x14ac:dyDescent="0.3">
      <c r="B59" s="431" t="s">
        <v>555</v>
      </c>
    </row>
    <row r="60" spans="2:10" ht="14.4" x14ac:dyDescent="0.3">
      <c r="B60" s="433" t="s">
        <v>556</v>
      </c>
    </row>
  </sheetData>
  <mergeCells count="23">
    <mergeCell ref="B57:G57"/>
    <mergeCell ref="H6:H7"/>
    <mergeCell ref="B56:D56"/>
    <mergeCell ref="B54:G54"/>
    <mergeCell ref="B55:G55"/>
    <mergeCell ref="B42:B44"/>
    <mergeCell ref="B45:B47"/>
    <mergeCell ref="B48:B50"/>
    <mergeCell ref="B51:G51"/>
    <mergeCell ref="B52:G52"/>
    <mergeCell ref="B53:G53"/>
    <mergeCell ref="J6:J7"/>
    <mergeCell ref="B8:B17"/>
    <mergeCell ref="B39:B41"/>
    <mergeCell ref="B22:B29"/>
    <mergeCell ref="B30:B32"/>
    <mergeCell ref="B33:B35"/>
    <mergeCell ref="B36:B38"/>
    <mergeCell ref="B3:G3"/>
    <mergeCell ref="D6:D7"/>
    <mergeCell ref="E6:F6"/>
    <mergeCell ref="G6:G7"/>
    <mergeCell ref="B18:B21"/>
  </mergeCells>
  <conditionalFormatting sqref="H8 H10:H44 H46 H48:H49">
    <cfRule type="expression" dxfId="71" priority="3">
      <formula>D8&lt;10</formula>
    </cfRule>
    <cfRule type="cellIs" dxfId="70" priority="4" operator="lessThan">
      <formula>-0.03</formula>
    </cfRule>
  </conditionalFormatting>
  <conditionalFormatting sqref="G8:G16 G22:G28 G18:G20 G30:G50">
    <cfRule type="expression" dxfId="69" priority="1">
      <formula>D8&lt;10</formula>
    </cfRule>
    <cfRule type="cellIs" dxfId="68" priority="2" operator="lessThan">
      <formula>0.8</formula>
    </cfRule>
  </conditionalFormatting>
  <pageMargins left="0.38" right="0.16" top="0.57999999999999996" bottom="0.49" header="0.3" footer="0.3"/>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D0E266095DA54A824046ACB15E5704" ma:contentTypeVersion="3" ma:contentTypeDescription="Create a new document." ma:contentTypeScope="" ma:versionID="70c2f61501e36f1e38b0d785fd2d5480">
  <xsd:schema xmlns:xsd="http://www.w3.org/2001/XMLSchema" xmlns:xs="http://www.w3.org/2001/XMLSchema" xmlns:p="http://schemas.microsoft.com/office/2006/metadata/properties" xmlns:ns2="e4b7b197-fdbf-4ff3-817b-a66aae4db755" targetNamespace="http://schemas.microsoft.com/office/2006/metadata/properties" ma:root="true" ma:fieldsID="0d435981d7bd47c4ecb8a6076c40d4d4" ns2:_="">
    <xsd:import namespace="e4b7b197-fdbf-4ff3-817b-a66aae4db755"/>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7b197-fdbf-4ff3-817b-a66aae4db7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4b7b197-fdbf-4ff3-817b-a66aae4db755">
      <UserInfo>
        <DisplayName>Rana, Anniqua</DisplayName>
        <AccountId>855</AccountId>
        <AccountType/>
      </UserInfo>
    </SharedWithUsers>
  </documentManagement>
</p:properties>
</file>

<file path=customXml/itemProps1.xml><?xml version="1.0" encoding="utf-8"?>
<ds:datastoreItem xmlns:ds="http://schemas.openxmlformats.org/officeDocument/2006/customXml" ds:itemID="{3AC9C93B-F915-4FD9-833F-5E00FD6DDE55}">
  <ds:schemaRefs>
    <ds:schemaRef ds:uri="http://schemas.microsoft.com/sharepoint/v3/contenttype/forms"/>
  </ds:schemaRefs>
</ds:datastoreItem>
</file>

<file path=customXml/itemProps2.xml><?xml version="1.0" encoding="utf-8"?>
<ds:datastoreItem xmlns:ds="http://schemas.openxmlformats.org/officeDocument/2006/customXml" ds:itemID="{293FDA33-B001-4ED8-A4C4-A029B925E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7b197-fdbf-4ff3-817b-a66aae4db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ECE604-9692-420E-A6B9-A7676CB977CC}">
  <ds:schemaRefs>
    <ds:schemaRef ds:uri="http://purl.org/dc/terms/"/>
    <ds:schemaRef ds:uri="e4b7b197-fdbf-4ff3-817b-a66aae4db755"/>
    <ds:schemaRef ds:uri="http://schemas.microsoft.com/office/2006/metadata/propertie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Access</vt:lpstr>
      <vt:lpstr>CountyLowIncome</vt:lpstr>
      <vt:lpstr>Completion</vt:lpstr>
      <vt:lpstr>Transfer-old</vt:lpstr>
      <vt:lpstr>ENGL</vt:lpstr>
      <vt:lpstr>MATH13_14</vt:lpstr>
      <vt:lpstr>MATH</vt:lpstr>
      <vt:lpstr>ESLold</vt:lpstr>
      <vt:lpstr>ESL</vt:lpstr>
      <vt:lpstr>Deg. or Cert. Completion-OLD</vt:lpstr>
      <vt:lpstr>Deg or Cert. Completion</vt:lpstr>
      <vt:lpstr>Transfer</vt:lpstr>
      <vt:lpstr>Disp Impact Summary-80 Rule</vt:lpstr>
      <vt:lpstr>Disp Impact Summary-GAP</vt:lpstr>
      <vt:lpstr>Access!Print_Area</vt:lpstr>
      <vt:lpstr>Completion!Print_Area</vt:lpstr>
      <vt:lpstr>'Deg or Cert. Completion'!Print_Area</vt:lpstr>
      <vt:lpstr>'Deg. or Cert. Completion-OLD'!Print_Area</vt:lpstr>
      <vt:lpstr>'Disp Impact Summary-GAP'!Print_Area</vt:lpstr>
      <vt:lpstr>ENGL!Print_Area</vt:lpstr>
      <vt:lpstr>ESL!Print_Area</vt:lpstr>
      <vt:lpstr>ESLold!Print_Area</vt:lpstr>
      <vt:lpstr>MATH!Print_Area</vt:lpstr>
      <vt:lpstr>MATH13_14!Print_Area</vt:lpstr>
      <vt:lpstr>Transfer!Print_Area</vt:lpstr>
      <vt:lpstr>'Transfer-old'!Print_Area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Ulate, David</dc:creator>
  <cp:keywords/>
  <dc:description/>
  <cp:lastModifiedBy>Hsieh, Chialin</cp:lastModifiedBy>
  <cp:revision/>
  <cp:lastPrinted>2015-11-24T18:38:52Z</cp:lastPrinted>
  <dcterms:created xsi:type="dcterms:W3CDTF">2014-07-09T18:48:10Z</dcterms:created>
  <dcterms:modified xsi:type="dcterms:W3CDTF">2015-11-24T18:48:15Z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0x010100AFD0E266095DA54A824046ACB15E5704</vt:lpwstr>
  </property>
</Properties>
</file>